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Nor\AppData\Local\Microsoft\Windows\INetCache\Content.Outlook\LUIOTCFL\"/>
    </mc:Choice>
  </mc:AlternateContent>
  <xr:revisionPtr revIDLastSave="0" documentId="13_ncr:1_{AE3A34A2-E5D5-4CF9-83C5-69DB26191D76}" xr6:coauthVersionLast="47" xr6:coauthVersionMax="47" xr10:uidLastSave="{00000000-0000-0000-0000-000000000000}"/>
  <bookViews>
    <workbookView xWindow="28680" yWindow="-120" windowWidth="29040" windowHeight="15840" tabRatio="1000" xr2:uid="{00000000-000D-0000-FFFF-FFFF00000000}"/>
  </bookViews>
  <sheets>
    <sheet name="Diagram per HC" sheetId="17" r:id="rId1"/>
    <sheet name="Diagram över tid" sheetId="10" r:id="rId2"/>
    <sheet name="Pivot" sheetId="9" r:id="rId3"/>
    <sheet name="Ant varurader per 1000 listade" sheetId="2" r:id="rId4"/>
    <sheet name="Totallistning" sheetId="4" state="hidden" r:id="rId5"/>
    <sheet name="uppd storlek" sheetId="5" r:id="rId6"/>
    <sheet name="Antal varurader" sheetId="1" state="hidden" r:id="rId7"/>
    <sheet name="Utfall Kv 1 2024" sheetId="25" r:id="rId8"/>
  </sheets>
  <definedNames>
    <definedName name="_xlnm._FilterDatabase" localSheetId="3" hidden="1">'Ant varurader per 1000 listade'!$A$3:$BF$47</definedName>
    <definedName name="_xlnm._FilterDatabase" localSheetId="6" hidden="1">'Antal varurader'!$A$3:$G$40</definedName>
    <definedName name="_xlnm._FilterDatabase" localSheetId="5" hidden="1">'uppd storlek'!$A$1:$C$37</definedName>
    <definedName name="_xlnm._FilterDatabase" localSheetId="7" hidden="1">'Utfall Kv 1 2024'!$A$1:$D$40</definedName>
    <definedName name="Totallistning_per_period_och_arbplkod" localSheetId="5">'uppd storlek'!$A$10:$A$42</definedName>
    <definedName name="Totallistning_per_period_och_arbplkod">Totallistning!$A$1:$F$44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7" i="2" l="1"/>
  <c r="BD4" i="2"/>
  <c r="BD46" i="2"/>
  <c r="BD45" i="2"/>
  <c r="BD44" i="2"/>
  <c r="BD43" i="2"/>
  <c r="BD40" i="2"/>
  <c r="BD39" i="2"/>
  <c r="BD38" i="2"/>
  <c r="BD37" i="2"/>
  <c r="BD36" i="2"/>
  <c r="BD35" i="2"/>
  <c r="BD34" i="2"/>
  <c r="BD33" i="2"/>
  <c r="BD32" i="2"/>
  <c r="BD30" i="2"/>
  <c r="BD29" i="2"/>
  <c r="BD28" i="2"/>
  <c r="BD27" i="2"/>
  <c r="BD26" i="2"/>
  <c r="BD25" i="2"/>
  <c r="BD24" i="2"/>
  <c r="BD23" i="2"/>
  <c r="BD22" i="2"/>
  <c r="BD21" i="2"/>
  <c r="BD19" i="2"/>
  <c r="BD18" i="2"/>
  <c r="BD17" i="2"/>
  <c r="BD16" i="2"/>
  <c r="BD15" i="2"/>
  <c r="BD14" i="2"/>
  <c r="BD13" i="2"/>
  <c r="BD12" i="2"/>
  <c r="BD11" i="2"/>
  <c r="BD9" i="2"/>
  <c r="BD8" i="2"/>
  <c r="BD7" i="2"/>
  <c r="BD5" i="2"/>
  <c r="B12" i="5"/>
  <c r="B10" i="5"/>
  <c r="B9" i="5"/>
  <c r="B7" i="5"/>
  <c r="B17" i="5"/>
  <c r="B15" i="5"/>
  <c r="B14" i="5"/>
  <c r="B13" i="5"/>
  <c r="B20" i="5"/>
  <c r="B33" i="5"/>
  <c r="B29" i="5"/>
  <c r="B23" i="5"/>
  <c r="B21" i="5"/>
  <c r="B18" i="5"/>
  <c r="B19" i="5"/>
  <c r="B24" i="5"/>
  <c r="B16" i="5"/>
  <c r="B22" i="5"/>
  <c r="B25" i="5"/>
  <c r="B32" i="5"/>
  <c r="B26" i="5"/>
  <c r="B36" i="5"/>
  <c r="B34" i="5"/>
  <c r="B28" i="5"/>
  <c r="B30" i="5"/>
  <c r="B31" i="5"/>
  <c r="B27" i="5"/>
  <c r="B38" i="5"/>
  <c r="B37" i="5"/>
  <c r="B35" i="5"/>
  <c r="B5" i="5"/>
  <c r="B39" i="5"/>
  <c r="B4" i="5"/>
  <c r="B2" i="5"/>
  <c r="B6" i="5"/>
  <c r="B3" i="5"/>
  <c r="B8" i="5"/>
  <c r="B11" i="5"/>
  <c r="AJ47" i="2"/>
  <c r="BE46" i="2"/>
  <c r="BG1" i="2"/>
  <c r="BH1" i="2" s="1"/>
  <c r="BE40" i="2"/>
  <c r="BE45" i="2"/>
  <c r="BE15" i="2"/>
  <c r="BE44" i="2"/>
  <c r="BE43" i="2"/>
  <c r="BE41" i="2"/>
  <c r="BE39" i="2"/>
  <c r="BE38" i="2"/>
  <c r="BE37" i="2"/>
  <c r="BE36" i="2"/>
  <c r="BE35" i="2"/>
  <c r="BE34" i="2"/>
  <c r="BE33" i="2"/>
  <c r="BE32" i="2"/>
  <c r="BE30" i="2"/>
  <c r="BE29" i="2"/>
  <c r="BE28" i="2"/>
  <c r="BE26" i="2"/>
  <c r="BE25" i="2"/>
  <c r="BE24" i="2"/>
  <c r="BE23" i="2"/>
  <c r="BE22" i="2"/>
  <c r="BE21" i="2"/>
  <c r="BE19" i="2"/>
  <c r="BE18" i="2"/>
  <c r="BE17" i="2"/>
  <c r="BE27" i="2"/>
  <c r="BE16" i="2"/>
  <c r="BE14" i="2"/>
  <c r="BE13" i="2"/>
  <c r="BE12" i="2"/>
  <c r="BE11" i="2"/>
  <c r="BE9" i="2"/>
  <c r="BE8" i="2"/>
  <c r="BE7" i="2"/>
  <c r="BE5" i="2"/>
  <c r="BE4" i="2"/>
  <c r="K44" i="1"/>
  <c r="J44" i="1"/>
  <c r="C44" i="1"/>
  <c r="D44" i="1"/>
  <c r="E44" i="1"/>
  <c r="F44" i="1"/>
  <c r="G44" i="1"/>
  <c r="H44" i="1"/>
  <c r="I44" i="1"/>
  <c r="F44" i="4"/>
  <c r="E44" i="4"/>
  <c r="D44" i="4"/>
  <c r="C44" i="4"/>
  <c r="B44" i="4"/>
  <c r="AK47" i="2"/>
</calcChain>
</file>

<file path=xl/sharedStrings.xml><?xml version="1.0" encoding="utf-8"?>
<sst xmlns="http://schemas.openxmlformats.org/spreadsheetml/2006/main" count="523" uniqueCount="320">
  <si>
    <t>2010-KV4</t>
  </si>
  <si>
    <t>2011-KV1</t>
  </si>
  <si>
    <t>2011-KV2</t>
  </si>
  <si>
    <t>2011-KV3</t>
  </si>
  <si>
    <t>2011-KV4</t>
  </si>
  <si>
    <t>0803201</t>
  </si>
  <si>
    <t>Slottsfjärdens läkarmottagning</t>
  </si>
  <si>
    <t>0803202</t>
  </si>
  <si>
    <t>0803203</t>
  </si>
  <si>
    <t>0803205</t>
  </si>
  <si>
    <t>Läkarhuset Prima</t>
  </si>
  <si>
    <t>0803254</t>
  </si>
  <si>
    <t>Virserums läkarhus</t>
  </si>
  <si>
    <t>0804120</t>
  </si>
  <si>
    <t>Husläkarcentrum</t>
  </si>
  <si>
    <t>0804130</t>
  </si>
  <si>
    <t>Riddarhusläkarna, Västervik</t>
  </si>
  <si>
    <t>0841070</t>
  </si>
  <si>
    <t>Läkarhuset Hultsfred</t>
  </si>
  <si>
    <t>0840003</t>
  </si>
  <si>
    <t>Norrlidens hälsocentral, Kalmar</t>
  </si>
  <si>
    <t>0840004</t>
  </si>
  <si>
    <t>Berga hälsocentral, Kalmar</t>
  </si>
  <si>
    <t>0840005</t>
  </si>
  <si>
    <t>Kvarnholmens hälsocentral, Kalmar</t>
  </si>
  <si>
    <t>0840006</t>
  </si>
  <si>
    <t>Lindsdals hälsocentral, Kalmar</t>
  </si>
  <si>
    <t>0840007</t>
  </si>
  <si>
    <t>Stensö hälsocentral, Kalmar</t>
  </si>
  <si>
    <t>0840010</t>
  </si>
  <si>
    <t>Ljungbyholms hälsocentral, Kalmar</t>
  </si>
  <si>
    <t>0840011</t>
  </si>
  <si>
    <t>Smedby hälsocentral, Kalmar</t>
  </si>
  <si>
    <t>0840019</t>
  </si>
  <si>
    <t>Torsås hälsocentral</t>
  </si>
  <si>
    <t>0840025</t>
  </si>
  <si>
    <t>Borgholm Löttorps hälsocentral</t>
  </si>
  <si>
    <t>0840032</t>
  </si>
  <si>
    <t>Mörbylånga hälsocentral</t>
  </si>
  <si>
    <t>0840033</t>
  </si>
  <si>
    <t>Färjestadens hälsocentral</t>
  </si>
  <si>
    <t>0840039</t>
  </si>
  <si>
    <t>Nybro hälsocentral</t>
  </si>
  <si>
    <t>0840044</t>
  </si>
  <si>
    <t>Emmaboda hälsocentral</t>
  </si>
  <si>
    <t>0840050</t>
  </si>
  <si>
    <t>Mönsterås hälsocentral</t>
  </si>
  <si>
    <t>0840051</t>
  </si>
  <si>
    <t>Blomstermåla hälsocentral</t>
  </si>
  <si>
    <t>0840055</t>
  </si>
  <si>
    <t>Högsby hälsocentral</t>
  </si>
  <si>
    <t>0840060</t>
  </si>
  <si>
    <t>Slottsgatans hälsocentral, OH</t>
  </si>
  <si>
    <t>0840061</t>
  </si>
  <si>
    <t>Kristinebergs hälsocentral, OH</t>
  </si>
  <si>
    <t>0840062</t>
  </si>
  <si>
    <t>Blå Kustens hälsocentr. Oskarshamn</t>
  </si>
  <si>
    <t>0840070</t>
  </si>
  <si>
    <t>Hultsfreds hälsocentral</t>
  </si>
  <si>
    <t>0840072</t>
  </si>
  <si>
    <t>Mörlunda hälsocentral</t>
  </si>
  <si>
    <t>0840075</t>
  </si>
  <si>
    <t>Vimmerby hälsocentral</t>
  </si>
  <si>
    <t>0840080</t>
  </si>
  <si>
    <t>Esplanadens hälsocentral, Västervik</t>
  </si>
  <si>
    <t>0840081</t>
  </si>
  <si>
    <t>St Trädgårdsg. hälsocentral VK</t>
  </si>
  <si>
    <t>0840083</t>
  </si>
  <si>
    <t>Ankarsrums hälsocentral</t>
  </si>
  <si>
    <t>0840085</t>
  </si>
  <si>
    <t>Gamleby hälsocentral</t>
  </si>
  <si>
    <t>ARBKOD</t>
  </si>
  <si>
    <t>201012</t>
  </si>
  <si>
    <t>201103</t>
  </si>
  <si>
    <t>201106</t>
  </si>
  <si>
    <t>201109</t>
  </si>
  <si>
    <t>201112</t>
  </si>
  <si>
    <t>0803200</t>
  </si>
  <si>
    <t>0803204</t>
  </si>
  <si>
    <t>0803207</t>
  </si>
  <si>
    <t>0803208</t>
  </si>
  <si>
    <t>0803209</t>
  </si>
  <si>
    <t>0803255</t>
  </si>
  <si>
    <t>0803256</t>
  </si>
  <si>
    <t>0840020</t>
  </si>
  <si>
    <t>Antal varurader per 1000 listade per arbetsplats</t>
  </si>
  <si>
    <t>Arbetsplats</t>
  </si>
  <si>
    <t>Alla</t>
  </si>
  <si>
    <t>&lt; 3000</t>
  </si>
  <si>
    <t>3000-4999</t>
  </si>
  <si>
    <t>5000-5999</t>
  </si>
  <si>
    <t>6000-7999</t>
  </si>
  <si>
    <t>Grupp</t>
  </si>
  <si>
    <t>Data</t>
  </si>
  <si>
    <t>Kv 2 2011</t>
  </si>
  <si>
    <t>Kv 3 2011</t>
  </si>
  <si>
    <t>Dorrit Ruge</t>
  </si>
  <si>
    <t>Söderåkra hälsocentral</t>
  </si>
  <si>
    <t>Genomsnitt alla HC</t>
  </si>
  <si>
    <t>Fler än 8000</t>
  </si>
  <si>
    <t>Mindre än 3000</t>
  </si>
  <si>
    <t>Listningsgrupp</t>
  </si>
  <si>
    <t>Läkarhuset Kronan</t>
  </si>
  <si>
    <t>Astrakanen Läkarcentrum</t>
  </si>
  <si>
    <t>2012-KV1</t>
  </si>
  <si>
    <t>Varurader for Antibiotika, 08 - Kalmar - pat, Rullande 12 (Arbetsplats by Kvartal) Filtered on 2011-KV3/Varurader</t>
  </si>
  <si>
    <t>Norra Ölands Läkarmottagning</t>
  </si>
  <si>
    <t>2012-KV2</t>
  </si>
  <si>
    <t>OBS lägg på miniklinik, Ångkvarn o Blanking</t>
  </si>
  <si>
    <t>2012-KV3</t>
  </si>
  <si>
    <t>Totalsumma</t>
  </si>
  <si>
    <t>2012-KV4</t>
  </si>
  <si>
    <t>Sensia, Kalmar</t>
  </si>
  <si>
    <t>Överums läkarhus</t>
  </si>
  <si>
    <t>Sensia vårdcentral, Hultsfred</t>
  </si>
  <si>
    <t>0803257</t>
  </si>
  <si>
    <t>0803258</t>
  </si>
  <si>
    <t>2013-KV1</t>
  </si>
  <si>
    <t>2013-KV2</t>
  </si>
  <si>
    <t xml:space="preserve">Alla HC </t>
  </si>
  <si>
    <t>Körs via QV där listning redan finns</t>
  </si>
  <si>
    <t>Cityläkarna, Kalmar</t>
  </si>
  <si>
    <t>Ant listade</t>
  </si>
  <si>
    <t>2013-KV3</t>
  </si>
  <si>
    <t>2013-KV4</t>
  </si>
  <si>
    <t>2014-KV1</t>
  </si>
  <si>
    <t>2014-KV2</t>
  </si>
  <si>
    <t>2014-KV3</t>
  </si>
  <si>
    <t>Emmakliniken</t>
  </si>
  <si>
    <t>Kv 4 2010</t>
  </si>
  <si>
    <t>Kv 1 2011</t>
  </si>
  <si>
    <t>Kv 4 2011</t>
  </si>
  <si>
    <t>Kv 1 2012</t>
  </si>
  <si>
    <t>Kv 2 2012</t>
  </si>
  <si>
    <t>Kv 3 2012</t>
  </si>
  <si>
    <t>Kv 4 2012</t>
  </si>
  <si>
    <t>Kv 1 2013</t>
  </si>
  <si>
    <t>Kv 2 2013</t>
  </si>
  <si>
    <t>Kv 3 2013</t>
  </si>
  <si>
    <t>Kv 4 2013</t>
  </si>
  <si>
    <t>Kv 1 2014</t>
  </si>
  <si>
    <t>Kv 2 2014</t>
  </si>
  <si>
    <t>Kv 3 2014</t>
  </si>
  <si>
    <t>2014-KV4</t>
  </si>
  <si>
    <t>Kv 4 2014</t>
  </si>
  <si>
    <t>2015-KV1</t>
  </si>
  <si>
    <t>Kv 1 2015</t>
  </si>
  <si>
    <t>2015-KV2</t>
  </si>
  <si>
    <t>Kv 2 2015</t>
  </si>
  <si>
    <t>2015-KV3</t>
  </si>
  <si>
    <t>Kv 3 2015</t>
  </si>
  <si>
    <t>2015-KV4</t>
  </si>
  <si>
    <t>Kv 4 2015</t>
  </si>
  <si>
    <t>2016-KV1</t>
  </si>
  <si>
    <t>Kv 1 2016</t>
  </si>
  <si>
    <t>2016-KV2</t>
  </si>
  <si>
    <t>Kv 2 2016</t>
  </si>
  <si>
    <t>2016-KV3</t>
  </si>
  <si>
    <t>Kv 3 2016</t>
  </si>
  <si>
    <t>2016-KV4</t>
  </si>
  <si>
    <t>Kv 4 2016</t>
  </si>
  <si>
    <t>2017-KV1</t>
  </si>
  <si>
    <t>Baserad på listning 2017-03</t>
  </si>
  <si>
    <t>&gt; 8000</t>
  </si>
  <si>
    <t>Kv 1 2017</t>
  </si>
  <si>
    <t>2017-KV2</t>
  </si>
  <si>
    <t>Torsås/Söderåkra hälsocentral</t>
  </si>
  <si>
    <t>Kv 2 2017</t>
  </si>
  <si>
    <t>2017-KV3</t>
  </si>
  <si>
    <t>Kv 3 2017</t>
  </si>
  <si>
    <t>2017-KV4</t>
  </si>
  <si>
    <t>Emmaboda Läkarcentrum Astrakanen</t>
  </si>
  <si>
    <t>Kv 4 2017</t>
  </si>
  <si>
    <t>2018-KV1</t>
  </si>
  <si>
    <t>Kv 1 2018</t>
  </si>
  <si>
    <t>2018-KV2</t>
  </si>
  <si>
    <t>Kv 2 2018</t>
  </si>
  <si>
    <t>0842702</t>
  </si>
  <si>
    <t>Emmaboda läkarcentrum Astrakan</t>
  </si>
  <si>
    <t>0842692</t>
  </si>
  <si>
    <t>Borgholm HC Hälsoval</t>
  </si>
  <si>
    <t>Mörbylånga HC Hälsoval</t>
  </si>
  <si>
    <t>Färjestaden HC Hälsoval</t>
  </si>
  <si>
    <t>Ankarsrum HC Hälsoval</t>
  </si>
  <si>
    <t>Torsås HC Hälsoval</t>
  </si>
  <si>
    <t>Blå Kusten HC Hälsoval</t>
  </si>
  <si>
    <t>Mörlunda HC Hälsoval</t>
  </si>
  <si>
    <t>0842691</t>
  </si>
  <si>
    <t>Nybro HC Hälsoval</t>
  </si>
  <si>
    <t>Högsby HC Hälsoval</t>
  </si>
  <si>
    <t>0842696</t>
  </si>
  <si>
    <t>Vimmerby HC Hälsoval</t>
  </si>
  <si>
    <t>Emmaboda HC Hälsoval</t>
  </si>
  <si>
    <t>0842688</t>
  </si>
  <si>
    <t>Riddarhusläkarna Finansiering</t>
  </si>
  <si>
    <t>Gamleby HC Hälsoval</t>
  </si>
  <si>
    <t>Hultsfred HC Hälsoval</t>
  </si>
  <si>
    <t>0842694</t>
  </si>
  <si>
    <t>0842698</t>
  </si>
  <si>
    <t>Mönsterås HC Hälsoval</t>
  </si>
  <si>
    <t>Ljungbyholm HC Hälsoval</t>
  </si>
  <si>
    <t>Kvarnholmen HC Hälsoval</t>
  </si>
  <si>
    <t>0842700</t>
  </si>
  <si>
    <t>Stensö HC Hälsoval</t>
  </si>
  <si>
    <t>Smedby HC Hälsoval</t>
  </si>
  <si>
    <t>Esplanaden HC Hälsoval</t>
  </si>
  <si>
    <t>0842699</t>
  </si>
  <si>
    <t>Norrliden HC Hälsoval</t>
  </si>
  <si>
    <t>Lindsdal HC Hälsoval</t>
  </si>
  <si>
    <t>0842690</t>
  </si>
  <si>
    <t>Berga HC Hälsoval</t>
  </si>
  <si>
    <t>0842701</t>
  </si>
  <si>
    <t>KST</t>
  </si>
  <si>
    <t>Kst</t>
  </si>
  <si>
    <t>2018-KV3</t>
  </si>
  <si>
    <t>Kv 3 2018</t>
  </si>
  <si>
    <t>2018-KV4</t>
  </si>
  <si>
    <t>40003</t>
  </si>
  <si>
    <t>40004</t>
  </si>
  <si>
    <t>40005</t>
  </si>
  <si>
    <t>40006</t>
  </si>
  <si>
    <t>40007</t>
  </si>
  <si>
    <t>40010</t>
  </si>
  <si>
    <t>40011</t>
  </si>
  <si>
    <t>40019</t>
  </si>
  <si>
    <t>40025</t>
  </si>
  <si>
    <t>40032</t>
  </si>
  <si>
    <t>40033</t>
  </si>
  <si>
    <t>40039</t>
  </si>
  <si>
    <t>40044</t>
  </si>
  <si>
    <t>40050</t>
  </si>
  <si>
    <t>40051</t>
  </si>
  <si>
    <t>40055</t>
  </si>
  <si>
    <t>40060</t>
  </si>
  <si>
    <t>40061</t>
  </si>
  <si>
    <t>40062</t>
  </si>
  <si>
    <t>40070</t>
  </si>
  <si>
    <t>40072</t>
  </si>
  <si>
    <t>40075</t>
  </si>
  <si>
    <t>40080</t>
  </si>
  <si>
    <t>40081</t>
  </si>
  <si>
    <t>40083</t>
  </si>
  <si>
    <t>40085</t>
  </si>
  <si>
    <t>42688</t>
  </si>
  <si>
    <t>42690</t>
  </si>
  <si>
    <t>Kronan VC Finansiering</t>
  </si>
  <si>
    <t>42691</t>
  </si>
  <si>
    <t>42692</t>
  </si>
  <si>
    <t>Astrakanen Nybro Finansiering</t>
  </si>
  <si>
    <t>42694</t>
  </si>
  <si>
    <t>Husläkarcentrum finansiering</t>
  </si>
  <si>
    <t>42696</t>
  </si>
  <si>
    <t>Slottsfjärden finansiering</t>
  </si>
  <si>
    <t>42698</t>
  </si>
  <si>
    <t>Virserums Läkhus finansiering</t>
  </si>
  <si>
    <t>42699</t>
  </si>
  <si>
    <t>Dorrit Ruge finansiering</t>
  </si>
  <si>
    <t>42700</t>
  </si>
  <si>
    <t>Cityläkarna Kr Finansiering</t>
  </si>
  <si>
    <t>42702</t>
  </si>
  <si>
    <t>42703</t>
  </si>
  <si>
    <t>Cityläkarna i OSH Finansiering</t>
  </si>
  <si>
    <t>Kv 4 2018</t>
  </si>
  <si>
    <t>2019-KV1</t>
  </si>
  <si>
    <t>KST_TEXT</t>
  </si>
  <si>
    <t>Gripen HC hälsoval</t>
  </si>
  <si>
    <t>0842703</t>
  </si>
  <si>
    <t>Kv 1 2019</t>
  </si>
  <si>
    <t>2019-KV2</t>
  </si>
  <si>
    <t>Kv 2 2019</t>
  </si>
  <si>
    <t>Aktuella val:</t>
  </si>
  <si>
    <t>2019-KV3</t>
  </si>
  <si>
    <t>Kv 3 2019</t>
  </si>
  <si>
    <t>2019-KV4</t>
  </si>
  <si>
    <t>Kv 4 2019</t>
  </si>
  <si>
    <t>2020-KV1</t>
  </si>
  <si>
    <t>Kv 1 2020</t>
  </si>
  <si>
    <t>2020-KV2</t>
  </si>
  <si>
    <t>Kv 2 2020</t>
  </si>
  <si>
    <t>2020-KV3</t>
  </si>
  <si>
    <t>Kv 3 2020</t>
  </si>
  <si>
    <t>2020-KV4</t>
  </si>
  <si>
    <t>Kv 4 2020</t>
  </si>
  <si>
    <t>2021-KV1</t>
  </si>
  <si>
    <t>Kv 1 2021</t>
  </si>
  <si>
    <t>2021-KV2</t>
  </si>
  <si>
    <t>Kv 2 2021</t>
  </si>
  <si>
    <t>3000-5000</t>
  </si>
  <si>
    <t>2021-KV3</t>
  </si>
  <si>
    <t>Kv 3 2021</t>
  </si>
  <si>
    <t>2021-KV4</t>
  </si>
  <si>
    <t>Kv 4 2021</t>
  </si>
  <si>
    <t>2022-KV1</t>
  </si>
  <si>
    <t>Kv 1 2022</t>
  </si>
  <si>
    <t>2022-KV2</t>
  </si>
  <si>
    <t>Kv 2 2022</t>
  </si>
  <si>
    <t>2022-KV3</t>
  </si>
  <si>
    <t>Kv 3 2022</t>
  </si>
  <si>
    <t>2022-KV4</t>
  </si>
  <si>
    <t>Kv 4 2022</t>
  </si>
  <si>
    <t>KRY Vårdcentral Nybro</t>
  </si>
  <si>
    <t>2023-KV1</t>
  </si>
  <si>
    <t>Kv 1 2023</t>
  </si>
  <si>
    <t>2023-KV2</t>
  </si>
  <si>
    <t>Kv 2 2023</t>
  </si>
  <si>
    <t>2023-KV3</t>
  </si>
  <si>
    <t>Kristineberg HC Hälsoval</t>
  </si>
  <si>
    <t>Blomstermåla HC Hälsoval</t>
  </si>
  <si>
    <t>Stora Trädgårdsgatan HC Hälsov</t>
  </si>
  <si>
    <t>49802</t>
  </si>
  <si>
    <t>PV Administration</t>
  </si>
  <si>
    <t>Alla HC</t>
  </si>
  <si>
    <t>Kv 3 2023</t>
  </si>
  <si>
    <t>2023-KV4</t>
  </si>
  <si>
    <t>Kv 4 2023</t>
  </si>
  <si>
    <t>2024-KV1</t>
  </si>
  <si>
    <t>Antal varurader per 1000 listade 202304-202403</t>
  </si>
  <si>
    <t>Antal Listade 202304-202403</t>
  </si>
  <si>
    <t>R12: 202304-202403</t>
  </si>
  <si>
    <t>Kv 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</si>
</sst>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363636"/>
      <name val="Arial"/>
      <family val="2"/>
    </font>
    <font>
      <b/>
      <sz val="8"/>
      <color rgb="FF363636"/>
      <name val="Verdana"/>
      <family val="2"/>
    </font>
    <font>
      <sz val="8"/>
      <color rgb="FF363636"/>
      <name val="Verdana"/>
      <family val="2"/>
    </font>
    <font>
      <sz val="9"/>
      <color rgb="FF000000"/>
      <name val="Arial"/>
      <family val="2"/>
    </font>
    <font>
      <b/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3">
    <xf numFmtId="0" fontId="0" fillId="0" borderId="0"/>
    <xf numFmtId="0" fontId="8" fillId="0" borderId="0"/>
    <xf numFmtId="0" fontId="3" fillId="0" borderId="0"/>
  </cellStyleXfs>
  <cellXfs count="74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Border="1"/>
    <xf numFmtId="0" fontId="2" fillId="0" borderId="0" xfId="0" applyFont="1" applyFill="1" applyBorder="1"/>
    <xf numFmtId="0" fontId="2" fillId="2" borderId="0" xfId="0" applyNumberFormat="1" applyFont="1" applyFill="1" applyBorder="1" applyProtection="1">
      <protection locked="0"/>
    </xf>
    <xf numFmtId="49" fontId="2" fillId="2" borderId="0" xfId="0" applyNumberFormat="1" applyFont="1" applyFill="1" applyBorder="1" applyProtection="1">
      <protection locked="0"/>
    </xf>
    <xf numFmtId="0" fontId="3" fillId="0" borderId="0" xfId="2" quotePrefix="1" applyNumberFormat="1"/>
    <xf numFmtId="0" fontId="3" fillId="0" borderId="0" xfId="2"/>
    <xf numFmtId="0" fontId="4" fillId="0" borderId="0" xfId="0" applyFont="1"/>
    <xf numFmtId="0" fontId="5" fillId="0" borderId="0" xfId="0" applyFont="1"/>
    <xf numFmtId="0" fontId="6" fillId="2" borderId="0" xfId="0" applyNumberFormat="1" applyFont="1" applyFill="1" applyBorder="1" applyProtection="1">
      <protection locked="0"/>
    </xf>
    <xf numFmtId="3" fontId="0" fillId="0" borderId="0" xfId="0" applyNumberFormat="1"/>
    <xf numFmtId="0" fontId="3" fillId="0" borderId="0" xfId="2" applyFont="1"/>
    <xf numFmtId="0" fontId="0" fillId="0" borderId="0" xfId="0" applyNumberFormat="1"/>
    <xf numFmtId="0" fontId="0" fillId="2" borderId="0" xfId="0" applyFill="1"/>
    <xf numFmtId="0" fontId="8" fillId="0" borderId="0" xfId="0" applyFont="1" applyFill="1"/>
    <xf numFmtId="0" fontId="9" fillId="3" borderId="1" xfId="0" applyFont="1" applyFill="1" applyBorder="1" applyAlignment="1">
      <alignment horizontal="left" vertical="center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/>
    <xf numFmtId="49" fontId="2" fillId="2" borderId="0" xfId="0" quotePrefix="1" applyNumberFormat="1" applyFont="1" applyFill="1" applyBorder="1" applyProtection="1">
      <protection locked="0"/>
    </xf>
    <xf numFmtId="0" fontId="8" fillId="0" borderId="0" xfId="1"/>
    <xf numFmtId="0" fontId="2" fillId="2" borderId="1" xfId="0" applyNumberFormat="1" applyFont="1" applyFill="1" applyBorder="1" applyProtection="1">
      <protection locked="0"/>
    </xf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9" fillId="4" borderId="0" xfId="0" applyFont="1" applyFill="1" applyBorder="1" applyAlignment="1">
      <alignment horizontal="left" vertical="center"/>
    </xf>
    <xf numFmtId="3" fontId="8" fillId="0" borderId="0" xfId="0" quotePrefix="1" applyNumberFormat="1" applyFont="1"/>
    <xf numFmtId="0" fontId="8" fillId="0" borderId="0" xfId="0" applyFont="1"/>
    <xf numFmtId="3" fontId="3" fillId="0" borderId="0" xfId="2" quotePrefix="1" applyNumberFormat="1"/>
    <xf numFmtId="3" fontId="3" fillId="0" borderId="0" xfId="2" applyNumberFormat="1"/>
    <xf numFmtId="3" fontId="6" fillId="2" borderId="0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0" xfId="0" quotePrefix="1" applyFont="1" applyFill="1"/>
    <xf numFmtId="3" fontId="8" fillId="0" borderId="0" xfId="0" applyNumberFormat="1" applyFont="1"/>
    <xf numFmtId="0" fontId="6" fillId="5" borderId="0" xfId="0" applyNumberFormat="1" applyFont="1" applyFill="1"/>
    <xf numFmtId="49" fontId="3" fillId="0" borderId="0" xfId="2" quotePrefix="1" applyNumberFormat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4" fontId="0" fillId="0" borderId="7" xfId="0" applyNumberFormat="1" applyBorder="1"/>
    <xf numFmtId="4" fontId="0" fillId="0" borderId="8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9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10" fillId="6" borderId="13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left" vertical="center"/>
    </xf>
    <xf numFmtId="3" fontId="11" fillId="3" borderId="13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left" vertical="top"/>
    </xf>
    <xf numFmtId="3" fontId="13" fillId="6" borderId="13" xfId="0" applyNumberFormat="1" applyFont="1" applyFill="1" applyBorder="1" applyAlignment="1">
      <alignment horizontal="right" vertical="center"/>
    </xf>
    <xf numFmtId="0" fontId="13" fillId="6" borderId="13" xfId="0" applyFont="1" applyFill="1" applyBorder="1" applyAlignment="1">
      <alignment horizontal="left" vertical="center"/>
    </xf>
    <xf numFmtId="0" fontId="2" fillId="2" borderId="0" xfId="0" applyFont="1" applyFill="1" applyBorder="1"/>
  </cellXfs>
  <cellStyles count="3">
    <cellStyle name="Normal" xfId="0" builtinId="0"/>
    <cellStyle name="Normal 2" xfId="1" xr:uid="{00000000-0005-0000-0000-000001000000}"/>
    <cellStyle name="Normal_Totallistning per period och arbplkod" xfId="2" xr:uid="{00000000-0005-0000-0000-000002000000}"/>
  </cellStyles>
  <dxfs count="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4" formatCode="#,##0.00"/>
    </dxf>
    <dxf>
      <numFmt numFmtId="165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Antibiotika: Antal uthämtade recept per 1000 listade, kvartal 1, 2024 (R12)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'Utfall Kv 1 2024'!$C$1</c:f>
              <c:strCache>
                <c:ptCount val="1"/>
                <c:pt idx="0">
                  <c:v>Antal varurader per 1000 listade 202304-202403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4116-4B13-BC4C-331243A407D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16-4B13-BC4C-331243A407D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2-4116-4B13-BC4C-331243A407D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16-4B13-BC4C-331243A407D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116-4B13-BC4C-331243A407D1}"/>
              </c:ext>
            </c:extLst>
          </c:dPt>
          <c:cat>
            <c:strRef>
              <c:f>'Utfall Kv 1 2024'!$B$2:$B$39</c:f>
              <c:strCache>
                <c:ptCount val="38"/>
                <c:pt idx="0">
                  <c:v>Mörlunda HC Hälsoval</c:v>
                </c:pt>
                <c:pt idx="1">
                  <c:v>Slottsfjärden finansiering</c:v>
                </c:pt>
                <c:pt idx="2">
                  <c:v>Borgholm HC Hälsoval</c:v>
                </c:pt>
                <c:pt idx="3">
                  <c:v>Astrakanen Nybro Finansiering</c:v>
                </c:pt>
                <c:pt idx="4">
                  <c:v>KRY Vårdcentral Nybro</c:v>
                </c:pt>
                <c:pt idx="5">
                  <c:v>Vimmerby HC Hälsoval</c:v>
                </c:pt>
                <c:pt idx="6">
                  <c:v>Blå Kusten HC Hälsoval</c:v>
                </c:pt>
                <c:pt idx="7">
                  <c:v>Färjestaden HC Hälsoval</c:v>
                </c:pt>
                <c:pt idx="8">
                  <c:v>Ljungbyholm HC Hälsoval</c:v>
                </c:pt>
                <c:pt idx="9">
                  <c:v>Mörbylånga HC Hälsoval</c:v>
                </c:pt>
                <c:pt idx="10">
                  <c:v>Högsby HC Hälsoval</c:v>
                </c:pt>
                <c:pt idx="11">
                  <c:v>Blomstermåla HC Hälsoval</c:v>
                </c:pt>
                <c:pt idx="12">
                  <c:v>Hultsfred HC Hälsoval</c:v>
                </c:pt>
                <c:pt idx="13">
                  <c:v>Kristineberg HC Hälsoval</c:v>
                </c:pt>
                <c:pt idx="14">
                  <c:v>Torsås HC Hälsoval</c:v>
                </c:pt>
                <c:pt idx="15">
                  <c:v>Cityläkarna i OSH Finansiering</c:v>
                </c:pt>
                <c:pt idx="16">
                  <c:v>Emmaboda läkarcentrum Astrakan</c:v>
                </c:pt>
                <c:pt idx="17">
                  <c:v>Husläkarcentrum finansiering</c:v>
                </c:pt>
                <c:pt idx="18">
                  <c:v>Genomsnitt alla HC</c:v>
                </c:pt>
                <c:pt idx="19">
                  <c:v>Gamleby HC Hälsoval</c:v>
                </c:pt>
                <c:pt idx="20">
                  <c:v>Nybro HC Hälsoval</c:v>
                </c:pt>
                <c:pt idx="21">
                  <c:v>Ankarsrum HC Hälsoval</c:v>
                </c:pt>
                <c:pt idx="22">
                  <c:v>Stensö HC Hälsoval</c:v>
                </c:pt>
                <c:pt idx="23">
                  <c:v>Emmaboda HC Hälsoval</c:v>
                </c:pt>
                <c:pt idx="24">
                  <c:v>Kvarnholmen HC Hälsoval</c:v>
                </c:pt>
                <c:pt idx="25">
                  <c:v>Norrliden HC Hälsoval</c:v>
                </c:pt>
                <c:pt idx="26">
                  <c:v>Mönsterås HC Hälsoval</c:v>
                </c:pt>
                <c:pt idx="27">
                  <c:v>Cityläkarna Kr Finansiering</c:v>
                </c:pt>
                <c:pt idx="28">
                  <c:v>Gripen HC hälsoval</c:v>
                </c:pt>
                <c:pt idx="29">
                  <c:v>Riddarhusläkarna Finansiering</c:v>
                </c:pt>
                <c:pt idx="30">
                  <c:v>Lindsdal HC Hälsoval</c:v>
                </c:pt>
                <c:pt idx="31">
                  <c:v>Stora Trädgårdsgatan HC Hälsov</c:v>
                </c:pt>
                <c:pt idx="32">
                  <c:v>Berga HC Hälsoval</c:v>
                </c:pt>
                <c:pt idx="33">
                  <c:v>Kronan VC Finansiering</c:v>
                </c:pt>
                <c:pt idx="34">
                  <c:v>Esplanaden HC Hälsoval</c:v>
                </c:pt>
                <c:pt idx="35">
                  <c:v>Virserums Läkhus finansiering</c:v>
                </c:pt>
                <c:pt idx="36">
                  <c:v>Dorrit Ruge finansiering</c:v>
                </c:pt>
                <c:pt idx="37">
                  <c:v>Smedby HC Hälsoval</c:v>
                </c:pt>
              </c:strCache>
            </c:strRef>
          </c:cat>
          <c:val>
            <c:numRef>
              <c:f>'Utfall Kv 1 2024'!$C$2:$C$39</c:f>
              <c:numCache>
                <c:formatCode>#,##0</c:formatCode>
                <c:ptCount val="38"/>
                <c:pt idx="0">
                  <c:v>225.50286030632961</c:v>
                </c:pt>
                <c:pt idx="1">
                  <c:v>190.7886742009965</c:v>
                </c:pt>
                <c:pt idx="2">
                  <c:v>188.54052028941391</c:v>
                </c:pt>
                <c:pt idx="3">
                  <c:v>183.4047444874073</c:v>
                </c:pt>
                <c:pt idx="4">
                  <c:v>178.76292823009439</c:v>
                </c:pt>
                <c:pt idx="5">
                  <c:v>172.28281247452759</c:v>
                </c:pt>
                <c:pt idx="6">
                  <c:v>170.75820117314791</c:v>
                </c:pt>
                <c:pt idx="7">
                  <c:v>167.5886728864412</c:v>
                </c:pt>
                <c:pt idx="8">
                  <c:v>164.64088397790059</c:v>
                </c:pt>
                <c:pt idx="9">
                  <c:v>163.4293369055593</c:v>
                </c:pt>
                <c:pt idx="10">
                  <c:v>163.1419939577039</c:v>
                </c:pt>
                <c:pt idx="11">
                  <c:v>162.62047974490909</c:v>
                </c:pt>
                <c:pt idx="12">
                  <c:v>160.57649001651399</c:v>
                </c:pt>
                <c:pt idx="13">
                  <c:v>158.0211647081737</c:v>
                </c:pt>
                <c:pt idx="14">
                  <c:v>157.36352250681469</c:v>
                </c:pt>
                <c:pt idx="15">
                  <c:v>155.41451804839349</c:v>
                </c:pt>
                <c:pt idx="16">
                  <c:v>150.74975008330551</c:v>
                </c:pt>
                <c:pt idx="17">
                  <c:v>141.56266028380921</c:v>
                </c:pt>
                <c:pt idx="18">
                  <c:v>140</c:v>
                </c:pt>
                <c:pt idx="19">
                  <c:v>139.5177165354331</c:v>
                </c:pt>
                <c:pt idx="20">
                  <c:v>133.83713690718989</c:v>
                </c:pt>
                <c:pt idx="21">
                  <c:v>131.91602702244609</c:v>
                </c:pt>
                <c:pt idx="22">
                  <c:v>128.29903796125319</c:v>
                </c:pt>
                <c:pt idx="23">
                  <c:v>127.4009488395948</c:v>
                </c:pt>
                <c:pt idx="24">
                  <c:v>126.0221151119932</c:v>
                </c:pt>
                <c:pt idx="25">
                  <c:v>125.6893605789934</c:v>
                </c:pt>
                <c:pt idx="26">
                  <c:v>124.67954609215531</c:v>
                </c:pt>
                <c:pt idx="27">
                  <c:v>121.4166872318237</c:v>
                </c:pt>
                <c:pt idx="28">
                  <c:v>120.17167381974249</c:v>
                </c:pt>
                <c:pt idx="29">
                  <c:v>118.95554566921049</c:v>
                </c:pt>
                <c:pt idx="30">
                  <c:v>115.5471084599444</c:v>
                </c:pt>
                <c:pt idx="31">
                  <c:v>113.91034051583701</c:v>
                </c:pt>
                <c:pt idx="32">
                  <c:v>108.007087634546</c:v>
                </c:pt>
                <c:pt idx="33">
                  <c:v>107.195952113925</c:v>
                </c:pt>
                <c:pt idx="34">
                  <c:v>106.71379779789341</c:v>
                </c:pt>
                <c:pt idx="35">
                  <c:v>106.3291139240506</c:v>
                </c:pt>
                <c:pt idx="36">
                  <c:v>102.7020418144027</c:v>
                </c:pt>
                <c:pt idx="37">
                  <c:v>92.291434274643336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16-4B13-BC4C-331243A4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088800"/>
        <c:axId val="1"/>
      </c:barChart>
      <c:catAx>
        <c:axId val="8920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892088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[1.3 Antal recept per 1000 listade per arbplats kvartalsvis (R12)_.xlsx]Pivot!Pivottabell14</c:name>
    <c:fmtId val="0"/>
  </c:pivotSource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Antal antibiotikarecept per 1000 listade (R12)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160 recept per 1000 listade är målet för Hälsovalet år 2024 </a:t>
            </a:r>
          </a:p>
        </c:rich>
      </c:tx>
      <c:overlay val="0"/>
      <c:spPr>
        <a:noFill/>
        <a:ln w="25400">
          <a:noFill/>
        </a:ln>
      </c:spPr>
    </c:title>
    <c:autoTitleDeleted val="0"/>
    <c:pivotFmts>
      <c:pivotFmt>
        <c:idx val="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Pivot!$B$3:$B$4</c:f>
              <c:strCache>
                <c:ptCount val="1"/>
                <c:pt idx="0">
                  <c:v>Smedby hälsocentral, Kalmar</c:v>
                </c:pt>
              </c:strCache>
            </c:strRef>
          </c:tx>
          <c:cat>
            <c:strRef>
              <c:f>Pivot!$A$5:$A$58</c:f>
              <c:strCache>
                <c:ptCount val="54"/>
                <c:pt idx="0">
                  <c:v>Kv 4 2010</c:v>
                </c:pt>
                <c:pt idx="1">
                  <c:v>Kv 1 2011</c:v>
                </c:pt>
                <c:pt idx="2">
                  <c:v>Kv 2 2011</c:v>
                </c:pt>
                <c:pt idx="3">
                  <c:v>Kv 3 2011</c:v>
                </c:pt>
                <c:pt idx="4">
                  <c:v>Kv 4 2011</c:v>
                </c:pt>
                <c:pt idx="5">
                  <c:v>Kv 1 2012</c:v>
                </c:pt>
                <c:pt idx="6">
                  <c:v>Kv 2 2012</c:v>
                </c:pt>
                <c:pt idx="7">
                  <c:v>Kv 3 2012</c:v>
                </c:pt>
                <c:pt idx="8">
                  <c:v>Kv 4 2012</c:v>
                </c:pt>
                <c:pt idx="9">
                  <c:v>Kv 1 2013</c:v>
                </c:pt>
                <c:pt idx="10">
                  <c:v>Kv 2 2013</c:v>
                </c:pt>
                <c:pt idx="11">
                  <c:v>Kv 3 2013</c:v>
                </c:pt>
                <c:pt idx="12">
                  <c:v>Kv 4 2013</c:v>
                </c:pt>
                <c:pt idx="13">
                  <c:v>Kv 1 2014</c:v>
                </c:pt>
                <c:pt idx="14">
                  <c:v>Kv 2 2014</c:v>
                </c:pt>
                <c:pt idx="15">
                  <c:v>Kv 3 2014</c:v>
                </c:pt>
                <c:pt idx="16">
                  <c:v>Kv 4 2014</c:v>
                </c:pt>
                <c:pt idx="17">
                  <c:v>Kv 1 2015</c:v>
                </c:pt>
                <c:pt idx="18">
                  <c:v>Kv 2 2015</c:v>
                </c:pt>
                <c:pt idx="19">
                  <c:v>Kv 3 2015</c:v>
                </c:pt>
                <c:pt idx="20">
                  <c:v>Kv 4 2015</c:v>
                </c:pt>
                <c:pt idx="21">
                  <c:v>Kv 1 2016</c:v>
                </c:pt>
                <c:pt idx="22">
                  <c:v>Kv 2 2016</c:v>
                </c:pt>
                <c:pt idx="23">
                  <c:v>Kv 3 2016</c:v>
                </c:pt>
                <c:pt idx="24">
                  <c:v>Kv 4 2016</c:v>
                </c:pt>
                <c:pt idx="25">
                  <c:v>Kv 1 2017</c:v>
                </c:pt>
                <c:pt idx="26">
                  <c:v>Kv 2 2017</c:v>
                </c:pt>
                <c:pt idx="27">
                  <c:v>Kv 3 2017</c:v>
                </c:pt>
                <c:pt idx="28">
                  <c:v>Kv 4 2017</c:v>
                </c:pt>
                <c:pt idx="29">
                  <c:v>Kv 1 2018</c:v>
                </c:pt>
                <c:pt idx="30">
                  <c:v>Kv 2 2018</c:v>
                </c:pt>
                <c:pt idx="31">
                  <c:v>Kv 3 2018</c:v>
                </c:pt>
                <c:pt idx="32">
                  <c:v>Kv 4 2018</c:v>
                </c:pt>
                <c:pt idx="33">
                  <c:v>Kv 1 2019</c:v>
                </c:pt>
                <c:pt idx="34">
                  <c:v>Kv 2 2019</c:v>
                </c:pt>
                <c:pt idx="35">
                  <c:v>Kv 3 2019</c:v>
                </c:pt>
                <c:pt idx="36">
                  <c:v>Kv 4 2019</c:v>
                </c:pt>
                <c:pt idx="37">
                  <c:v>Kv 1 2020</c:v>
                </c:pt>
                <c:pt idx="38">
                  <c:v>Kv 2 2020</c:v>
                </c:pt>
                <c:pt idx="39">
                  <c:v>Kv 3 2020</c:v>
                </c:pt>
                <c:pt idx="40">
                  <c:v>Kv 4 2020</c:v>
                </c:pt>
                <c:pt idx="41">
                  <c:v>Kv 1 2021</c:v>
                </c:pt>
                <c:pt idx="42">
                  <c:v>Kv 2 2021</c:v>
                </c:pt>
                <c:pt idx="43">
                  <c:v>Kv 3 2021</c:v>
                </c:pt>
                <c:pt idx="44">
                  <c:v>Kv 4 2021</c:v>
                </c:pt>
                <c:pt idx="45">
                  <c:v>Kv 1 2022</c:v>
                </c:pt>
                <c:pt idx="46">
                  <c:v>Kv 2 2022</c:v>
                </c:pt>
                <c:pt idx="47">
                  <c:v>Kv 3 2022</c:v>
                </c:pt>
                <c:pt idx="48">
                  <c:v>Kv 4 2022</c:v>
                </c:pt>
                <c:pt idx="49">
                  <c:v>Kv 1 2023</c:v>
                </c:pt>
                <c:pt idx="50">
                  <c:v>Kv 2 2023</c:v>
                </c:pt>
                <c:pt idx="51">
                  <c:v>Kv 3 2023</c:v>
                </c:pt>
                <c:pt idx="52">
                  <c:v>Kv 4 2023</c:v>
                </c:pt>
                <c:pt idx="53">
                  <c:v>Kv 1 2024</c:v>
                </c:pt>
              </c:strCache>
            </c:strRef>
          </c:cat>
          <c:val>
            <c:numRef>
              <c:f>Pivot!$B$5:$B$58</c:f>
              <c:numCache>
                <c:formatCode>General</c:formatCode>
                <c:ptCount val="54"/>
                <c:pt idx="0">
                  <c:v>229.59701997968168</c:v>
                </c:pt>
                <c:pt idx="1">
                  <c:v>228.13299232736571</c:v>
                </c:pt>
                <c:pt idx="2">
                  <c:v>200.96269554753309</c:v>
                </c:pt>
                <c:pt idx="3">
                  <c:v>184.82188951987609</c:v>
                </c:pt>
                <c:pt idx="4">
                  <c:v>179.24692000694085</c:v>
                </c:pt>
                <c:pt idx="5">
                  <c:v>185.16570226196737</c:v>
                </c:pt>
                <c:pt idx="6">
                  <c:v>187.31330170444562</c:v>
                </c:pt>
                <c:pt idx="7">
                  <c:v>184.9036591833127</c:v>
                </c:pt>
                <c:pt idx="8">
                  <c:v>179.27369353410097</c:v>
                </c:pt>
                <c:pt idx="9">
                  <c:v>166</c:v>
                </c:pt>
                <c:pt idx="10">
                  <c:v>167</c:v>
                </c:pt>
                <c:pt idx="11">
                  <c:v>205</c:v>
                </c:pt>
                <c:pt idx="12">
                  <c:v>207</c:v>
                </c:pt>
                <c:pt idx="13">
                  <c:v>203</c:v>
                </c:pt>
                <c:pt idx="14">
                  <c:v>197</c:v>
                </c:pt>
                <c:pt idx="15">
                  <c:v>151.86695952306243</c:v>
                </c:pt>
                <c:pt idx="16">
                  <c:v>138</c:v>
                </c:pt>
                <c:pt idx="17">
                  <c:v>132.53012048192772</c:v>
                </c:pt>
                <c:pt idx="18">
                  <c:v>131.7176449389612</c:v>
                </c:pt>
                <c:pt idx="19">
                  <c:v>131.35135135135135</c:v>
                </c:pt>
                <c:pt idx="20">
                  <c:v>135</c:v>
                </c:pt>
                <c:pt idx="21">
                  <c:v>135</c:v>
                </c:pt>
                <c:pt idx="22">
                  <c:v>130</c:v>
                </c:pt>
                <c:pt idx="23">
                  <c:v>131</c:v>
                </c:pt>
                <c:pt idx="24">
                  <c:v>130</c:v>
                </c:pt>
                <c:pt idx="25">
                  <c:v>136</c:v>
                </c:pt>
                <c:pt idx="26">
                  <c:v>133.78738525318332</c:v>
                </c:pt>
                <c:pt idx="27">
                  <c:v>131</c:v>
                </c:pt>
                <c:pt idx="28">
                  <c:v>131.04689944216523</c:v>
                </c:pt>
                <c:pt idx="29">
                  <c:v>130.62114271405636</c:v>
                </c:pt>
                <c:pt idx="30">
                  <c:v>136</c:v>
                </c:pt>
                <c:pt idx="31">
                  <c:v>136.12519285871721</c:v>
                </c:pt>
                <c:pt idx="32">
                  <c:v>129.25948754072377</c:v>
                </c:pt>
                <c:pt idx="33">
                  <c:v>128.44306102073176</c:v>
                </c:pt>
                <c:pt idx="34">
                  <c:v>124.47033898305085</c:v>
                </c:pt>
                <c:pt idx="35">
                  <c:v>120.4368266694177</c:v>
                </c:pt>
                <c:pt idx="36">
                  <c:v>115.46818416968442</c:v>
                </c:pt>
                <c:pt idx="37">
                  <c:v>107.64326488249684</c:v>
                </c:pt>
                <c:pt idx="38">
                  <c:v>98.579832432111232</c:v>
                </c:pt>
                <c:pt idx="39">
                  <c:v>95.014558203101785</c:v>
                </c:pt>
                <c:pt idx="40">
                  <c:v>90.565366309327871</c:v>
                </c:pt>
                <c:pt idx="41">
                  <c:v>79.697068307546672</c:v>
                </c:pt>
                <c:pt idx="42">
                  <c:v>82.224552180397836</c:v>
                </c:pt>
                <c:pt idx="43">
                  <c:v>83.446524537884599</c:v>
                </c:pt>
                <c:pt idx="44">
                  <c:v>84.150230305893473</c:v>
                </c:pt>
                <c:pt idx="45">
                  <c:v>85.093810016250558</c:v>
                </c:pt>
                <c:pt idx="46">
                  <c:v>79.37867288781267</c:v>
                </c:pt>
                <c:pt idx="47">
                  <c:v>70.618427456822175</c:v>
                </c:pt>
                <c:pt idx="48">
                  <c:v>67.193209949310386</c:v>
                </c:pt>
                <c:pt idx="49">
                  <c:v>67.810577743767851</c:v>
                </c:pt>
                <c:pt idx="50">
                  <c:v>71.076882376284189</c:v>
                </c:pt>
                <c:pt idx="51">
                  <c:v>73.010507752222793</c:v>
                </c:pt>
                <c:pt idx="52">
                  <c:v>78.299973547306237</c:v>
                </c:pt>
                <c:pt idx="53">
                  <c:v>92.291434274643336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7-421A-ABA3-2477513A30CF}"/>
            </c:ext>
          </c:extLst>
        </c:ser>
        <c:ser>
          <c:idx val="1"/>
          <c:order val="1"/>
          <c:tx>
            <c:strRef>
              <c:f>Pivot!$C$3:$C$4</c:f>
              <c:strCache>
                <c:ptCount val="1"/>
                <c:pt idx="0">
                  <c:v>Norrlidens hälsocentral, Kalmar</c:v>
                </c:pt>
              </c:strCache>
            </c:strRef>
          </c:tx>
          <c:cat>
            <c:strRef>
              <c:f>Pivot!$A$5:$A$58</c:f>
              <c:strCache>
                <c:ptCount val="54"/>
                <c:pt idx="0">
                  <c:v>Kv 4 2010</c:v>
                </c:pt>
                <c:pt idx="1">
                  <c:v>Kv 1 2011</c:v>
                </c:pt>
                <c:pt idx="2">
                  <c:v>Kv 2 2011</c:v>
                </c:pt>
                <c:pt idx="3">
                  <c:v>Kv 3 2011</c:v>
                </c:pt>
                <c:pt idx="4">
                  <c:v>Kv 4 2011</c:v>
                </c:pt>
                <c:pt idx="5">
                  <c:v>Kv 1 2012</c:v>
                </c:pt>
                <c:pt idx="6">
                  <c:v>Kv 2 2012</c:v>
                </c:pt>
                <c:pt idx="7">
                  <c:v>Kv 3 2012</c:v>
                </c:pt>
                <c:pt idx="8">
                  <c:v>Kv 4 2012</c:v>
                </c:pt>
                <c:pt idx="9">
                  <c:v>Kv 1 2013</c:v>
                </c:pt>
                <c:pt idx="10">
                  <c:v>Kv 2 2013</c:v>
                </c:pt>
                <c:pt idx="11">
                  <c:v>Kv 3 2013</c:v>
                </c:pt>
                <c:pt idx="12">
                  <c:v>Kv 4 2013</c:v>
                </c:pt>
                <c:pt idx="13">
                  <c:v>Kv 1 2014</c:v>
                </c:pt>
                <c:pt idx="14">
                  <c:v>Kv 2 2014</c:v>
                </c:pt>
                <c:pt idx="15">
                  <c:v>Kv 3 2014</c:v>
                </c:pt>
                <c:pt idx="16">
                  <c:v>Kv 4 2014</c:v>
                </c:pt>
                <c:pt idx="17">
                  <c:v>Kv 1 2015</c:v>
                </c:pt>
                <c:pt idx="18">
                  <c:v>Kv 2 2015</c:v>
                </c:pt>
                <c:pt idx="19">
                  <c:v>Kv 3 2015</c:v>
                </c:pt>
                <c:pt idx="20">
                  <c:v>Kv 4 2015</c:v>
                </c:pt>
                <c:pt idx="21">
                  <c:v>Kv 1 2016</c:v>
                </c:pt>
                <c:pt idx="22">
                  <c:v>Kv 2 2016</c:v>
                </c:pt>
                <c:pt idx="23">
                  <c:v>Kv 3 2016</c:v>
                </c:pt>
                <c:pt idx="24">
                  <c:v>Kv 4 2016</c:v>
                </c:pt>
                <c:pt idx="25">
                  <c:v>Kv 1 2017</c:v>
                </c:pt>
                <c:pt idx="26">
                  <c:v>Kv 2 2017</c:v>
                </c:pt>
                <c:pt idx="27">
                  <c:v>Kv 3 2017</c:v>
                </c:pt>
                <c:pt idx="28">
                  <c:v>Kv 4 2017</c:v>
                </c:pt>
                <c:pt idx="29">
                  <c:v>Kv 1 2018</c:v>
                </c:pt>
                <c:pt idx="30">
                  <c:v>Kv 2 2018</c:v>
                </c:pt>
                <c:pt idx="31">
                  <c:v>Kv 3 2018</c:v>
                </c:pt>
                <c:pt idx="32">
                  <c:v>Kv 4 2018</c:v>
                </c:pt>
                <c:pt idx="33">
                  <c:v>Kv 1 2019</c:v>
                </c:pt>
                <c:pt idx="34">
                  <c:v>Kv 2 2019</c:v>
                </c:pt>
                <c:pt idx="35">
                  <c:v>Kv 3 2019</c:v>
                </c:pt>
                <c:pt idx="36">
                  <c:v>Kv 4 2019</c:v>
                </c:pt>
                <c:pt idx="37">
                  <c:v>Kv 1 2020</c:v>
                </c:pt>
                <c:pt idx="38">
                  <c:v>Kv 2 2020</c:v>
                </c:pt>
                <c:pt idx="39">
                  <c:v>Kv 3 2020</c:v>
                </c:pt>
                <c:pt idx="40">
                  <c:v>Kv 4 2020</c:v>
                </c:pt>
                <c:pt idx="41">
                  <c:v>Kv 1 2021</c:v>
                </c:pt>
                <c:pt idx="42">
                  <c:v>Kv 2 2021</c:v>
                </c:pt>
                <c:pt idx="43">
                  <c:v>Kv 3 2021</c:v>
                </c:pt>
                <c:pt idx="44">
                  <c:v>Kv 4 2021</c:v>
                </c:pt>
                <c:pt idx="45">
                  <c:v>Kv 1 2022</c:v>
                </c:pt>
                <c:pt idx="46">
                  <c:v>Kv 2 2022</c:v>
                </c:pt>
                <c:pt idx="47">
                  <c:v>Kv 3 2022</c:v>
                </c:pt>
                <c:pt idx="48">
                  <c:v>Kv 4 2022</c:v>
                </c:pt>
                <c:pt idx="49">
                  <c:v>Kv 1 2023</c:v>
                </c:pt>
                <c:pt idx="50">
                  <c:v>Kv 2 2023</c:v>
                </c:pt>
                <c:pt idx="51">
                  <c:v>Kv 3 2023</c:v>
                </c:pt>
                <c:pt idx="52">
                  <c:v>Kv 4 2023</c:v>
                </c:pt>
                <c:pt idx="53">
                  <c:v>Kv 1 2024</c:v>
                </c:pt>
              </c:strCache>
            </c:strRef>
          </c:cat>
          <c:val>
            <c:numRef>
              <c:f>Pivot!$C$5:$C$58</c:f>
              <c:numCache>
                <c:formatCode>General</c:formatCode>
                <c:ptCount val="54"/>
                <c:pt idx="0">
                  <c:v>191.24952235384026</c:v>
                </c:pt>
                <c:pt idx="1">
                  <c:v>197.6900866217517</c:v>
                </c:pt>
                <c:pt idx="2">
                  <c:v>188.14928818776451</c:v>
                </c:pt>
                <c:pt idx="3">
                  <c:v>176.09577138443717</c:v>
                </c:pt>
                <c:pt idx="4">
                  <c:v>181.92307692307691</c:v>
                </c:pt>
                <c:pt idx="5">
                  <c:v>181.05263157894737</c:v>
                </c:pt>
                <c:pt idx="6">
                  <c:v>184.63302752293578</c:v>
                </c:pt>
                <c:pt idx="7">
                  <c:v>173.63221884498481</c:v>
                </c:pt>
                <c:pt idx="8">
                  <c:v>166.41394996209249</c:v>
                </c:pt>
                <c:pt idx="9">
                  <c:v>155</c:v>
                </c:pt>
                <c:pt idx="10">
                  <c:v>150</c:v>
                </c:pt>
                <c:pt idx="11">
                  <c:v>152</c:v>
                </c:pt>
                <c:pt idx="12">
                  <c:v>142</c:v>
                </c:pt>
                <c:pt idx="13">
                  <c:v>136</c:v>
                </c:pt>
                <c:pt idx="14">
                  <c:v>131</c:v>
                </c:pt>
                <c:pt idx="15">
                  <c:v>126.9543171040894</c:v>
                </c:pt>
                <c:pt idx="16">
                  <c:v>125</c:v>
                </c:pt>
                <c:pt idx="17">
                  <c:v>132.41688876420255</c:v>
                </c:pt>
                <c:pt idx="18">
                  <c:v>129.95037917797958</c:v>
                </c:pt>
                <c:pt idx="19">
                  <c:v>121.81502510440617</c:v>
                </c:pt>
                <c:pt idx="20">
                  <c:v>120</c:v>
                </c:pt>
                <c:pt idx="21">
                  <c:v>109</c:v>
                </c:pt>
                <c:pt idx="22">
                  <c:v>111</c:v>
                </c:pt>
                <c:pt idx="23">
                  <c:v>117</c:v>
                </c:pt>
                <c:pt idx="24">
                  <c:v>123</c:v>
                </c:pt>
                <c:pt idx="25">
                  <c:v>125</c:v>
                </c:pt>
                <c:pt idx="26">
                  <c:v>118.48968718594969</c:v>
                </c:pt>
                <c:pt idx="27">
                  <c:v>118</c:v>
                </c:pt>
                <c:pt idx="28">
                  <c:v>116.92987087793405</c:v>
                </c:pt>
                <c:pt idx="29">
                  <c:v>113.89843574342338</c:v>
                </c:pt>
                <c:pt idx="30">
                  <c:v>122</c:v>
                </c:pt>
                <c:pt idx="31">
                  <c:v>117.72463371877966</c:v>
                </c:pt>
                <c:pt idx="32">
                  <c:v>115.70912012856569</c:v>
                </c:pt>
                <c:pt idx="33">
                  <c:v>131.59962161902166</c:v>
                </c:pt>
                <c:pt idx="34">
                  <c:v>128.23958533307737</c:v>
                </c:pt>
                <c:pt idx="35">
                  <c:v>128.22028078133235</c:v>
                </c:pt>
                <c:pt idx="36">
                  <c:v>128.82262996941895</c:v>
                </c:pt>
                <c:pt idx="37">
                  <c:v>117.21658341022621</c:v>
                </c:pt>
                <c:pt idx="38">
                  <c:v>111.02823316563774</c:v>
                </c:pt>
                <c:pt idx="39">
                  <c:v>111.64180033293401</c:v>
                </c:pt>
                <c:pt idx="40">
                  <c:v>101.44839706684439</c:v>
                </c:pt>
                <c:pt idx="41">
                  <c:v>90.515905232858501</c:v>
                </c:pt>
                <c:pt idx="42">
                  <c:v>86.006649108415004</c:v>
                </c:pt>
                <c:pt idx="43">
                  <c:v>83.546462063086111</c:v>
                </c:pt>
                <c:pt idx="44">
                  <c:v>89.28596592590506</c:v>
                </c:pt>
                <c:pt idx="45">
                  <c:v>88.045030664538345</c:v>
                </c:pt>
                <c:pt idx="46">
                  <c:v>94.848412908991875</c:v>
                </c:pt>
                <c:pt idx="47">
                  <c:v>96.142532985965204</c:v>
                </c:pt>
                <c:pt idx="48">
                  <c:v>95.480424544879455</c:v>
                </c:pt>
                <c:pt idx="49">
                  <c:v>108.2953201554317</c:v>
                </c:pt>
                <c:pt idx="50">
                  <c:v>110.3502580182511</c:v>
                </c:pt>
                <c:pt idx="51">
                  <c:v>118.5292965470927</c:v>
                </c:pt>
                <c:pt idx="52">
                  <c:v>124.3835158405082</c:v>
                </c:pt>
                <c:pt idx="53">
                  <c:v>125.6893605789934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7-421A-ABA3-2477513A30CF}"/>
            </c:ext>
          </c:extLst>
        </c:ser>
        <c:ser>
          <c:idx val="2"/>
          <c:order val="2"/>
          <c:tx>
            <c:strRef>
              <c:f>Pivot!$D$3:$D$4</c:f>
              <c:strCache>
                <c:ptCount val="1"/>
                <c:pt idx="0">
                  <c:v>Genomsnitt alla HC</c:v>
                </c:pt>
              </c:strCache>
            </c:strRef>
          </c:tx>
          <c:cat>
            <c:strRef>
              <c:f>Pivot!$A$5:$A$58</c:f>
              <c:strCache>
                <c:ptCount val="54"/>
                <c:pt idx="0">
                  <c:v>Kv 4 2010</c:v>
                </c:pt>
                <c:pt idx="1">
                  <c:v>Kv 1 2011</c:v>
                </c:pt>
                <c:pt idx="2">
                  <c:v>Kv 2 2011</c:v>
                </c:pt>
                <c:pt idx="3">
                  <c:v>Kv 3 2011</c:v>
                </c:pt>
                <c:pt idx="4">
                  <c:v>Kv 4 2011</c:v>
                </c:pt>
                <c:pt idx="5">
                  <c:v>Kv 1 2012</c:v>
                </c:pt>
                <c:pt idx="6">
                  <c:v>Kv 2 2012</c:v>
                </c:pt>
                <c:pt idx="7">
                  <c:v>Kv 3 2012</c:v>
                </c:pt>
                <c:pt idx="8">
                  <c:v>Kv 4 2012</c:v>
                </c:pt>
                <c:pt idx="9">
                  <c:v>Kv 1 2013</c:v>
                </c:pt>
                <c:pt idx="10">
                  <c:v>Kv 2 2013</c:v>
                </c:pt>
                <c:pt idx="11">
                  <c:v>Kv 3 2013</c:v>
                </c:pt>
                <c:pt idx="12">
                  <c:v>Kv 4 2013</c:v>
                </c:pt>
                <c:pt idx="13">
                  <c:v>Kv 1 2014</c:v>
                </c:pt>
                <c:pt idx="14">
                  <c:v>Kv 2 2014</c:v>
                </c:pt>
                <c:pt idx="15">
                  <c:v>Kv 3 2014</c:v>
                </c:pt>
                <c:pt idx="16">
                  <c:v>Kv 4 2014</c:v>
                </c:pt>
                <c:pt idx="17">
                  <c:v>Kv 1 2015</c:v>
                </c:pt>
                <c:pt idx="18">
                  <c:v>Kv 2 2015</c:v>
                </c:pt>
                <c:pt idx="19">
                  <c:v>Kv 3 2015</c:v>
                </c:pt>
                <c:pt idx="20">
                  <c:v>Kv 4 2015</c:v>
                </c:pt>
                <c:pt idx="21">
                  <c:v>Kv 1 2016</c:v>
                </c:pt>
                <c:pt idx="22">
                  <c:v>Kv 2 2016</c:v>
                </c:pt>
                <c:pt idx="23">
                  <c:v>Kv 3 2016</c:v>
                </c:pt>
                <c:pt idx="24">
                  <c:v>Kv 4 2016</c:v>
                </c:pt>
                <c:pt idx="25">
                  <c:v>Kv 1 2017</c:v>
                </c:pt>
                <c:pt idx="26">
                  <c:v>Kv 2 2017</c:v>
                </c:pt>
                <c:pt idx="27">
                  <c:v>Kv 3 2017</c:v>
                </c:pt>
                <c:pt idx="28">
                  <c:v>Kv 4 2017</c:v>
                </c:pt>
                <c:pt idx="29">
                  <c:v>Kv 1 2018</c:v>
                </c:pt>
                <c:pt idx="30">
                  <c:v>Kv 2 2018</c:v>
                </c:pt>
                <c:pt idx="31">
                  <c:v>Kv 3 2018</c:v>
                </c:pt>
                <c:pt idx="32">
                  <c:v>Kv 4 2018</c:v>
                </c:pt>
                <c:pt idx="33">
                  <c:v>Kv 1 2019</c:v>
                </c:pt>
                <c:pt idx="34">
                  <c:v>Kv 2 2019</c:v>
                </c:pt>
                <c:pt idx="35">
                  <c:v>Kv 3 2019</c:v>
                </c:pt>
                <c:pt idx="36">
                  <c:v>Kv 4 2019</c:v>
                </c:pt>
                <c:pt idx="37">
                  <c:v>Kv 1 2020</c:v>
                </c:pt>
                <c:pt idx="38">
                  <c:v>Kv 2 2020</c:v>
                </c:pt>
                <c:pt idx="39">
                  <c:v>Kv 3 2020</c:v>
                </c:pt>
                <c:pt idx="40">
                  <c:v>Kv 4 2020</c:v>
                </c:pt>
                <c:pt idx="41">
                  <c:v>Kv 1 2021</c:v>
                </c:pt>
                <c:pt idx="42">
                  <c:v>Kv 2 2021</c:v>
                </c:pt>
                <c:pt idx="43">
                  <c:v>Kv 3 2021</c:v>
                </c:pt>
                <c:pt idx="44">
                  <c:v>Kv 4 2021</c:v>
                </c:pt>
                <c:pt idx="45">
                  <c:v>Kv 1 2022</c:v>
                </c:pt>
                <c:pt idx="46">
                  <c:v>Kv 2 2022</c:v>
                </c:pt>
                <c:pt idx="47">
                  <c:v>Kv 3 2022</c:v>
                </c:pt>
                <c:pt idx="48">
                  <c:v>Kv 4 2022</c:v>
                </c:pt>
                <c:pt idx="49">
                  <c:v>Kv 1 2023</c:v>
                </c:pt>
                <c:pt idx="50">
                  <c:v>Kv 2 2023</c:v>
                </c:pt>
                <c:pt idx="51">
                  <c:v>Kv 3 2023</c:v>
                </c:pt>
                <c:pt idx="52">
                  <c:v>Kv 4 2023</c:v>
                </c:pt>
                <c:pt idx="53">
                  <c:v>Kv 1 2024</c:v>
                </c:pt>
              </c:strCache>
            </c:strRef>
          </c:cat>
          <c:val>
            <c:numRef>
              <c:f>Pivot!$D$5:$D$58</c:f>
              <c:numCache>
                <c:formatCode>General</c:formatCode>
                <c:ptCount val="54"/>
                <c:pt idx="0">
                  <c:v>221.27432684617435</c:v>
                </c:pt>
                <c:pt idx="1">
                  <c:v>235.27237102349397</c:v>
                </c:pt>
                <c:pt idx="2">
                  <c:v>221.33128050869706</c:v>
                </c:pt>
                <c:pt idx="3">
                  <c:v>217.87513125812021</c:v>
                </c:pt>
                <c:pt idx="4">
                  <c:v>217.76348848481615</c:v>
                </c:pt>
                <c:pt idx="5">
                  <c:v>221.44081187545902</c:v>
                </c:pt>
                <c:pt idx="6">
                  <c:v>212.67574777375415</c:v>
                </c:pt>
                <c:pt idx="7">
                  <c:v>206.95353578710163</c:v>
                </c:pt>
                <c:pt idx="8">
                  <c:v>197.87002247499441</c:v>
                </c:pt>
                <c:pt idx="9">
                  <c:v>188</c:v>
                </c:pt>
                <c:pt idx="10">
                  <c:v>187</c:v>
                </c:pt>
                <c:pt idx="11">
                  <c:v>189</c:v>
                </c:pt>
                <c:pt idx="12">
                  <c:v>189</c:v>
                </c:pt>
                <c:pt idx="13">
                  <c:v>185</c:v>
                </c:pt>
                <c:pt idx="14">
                  <c:v>181</c:v>
                </c:pt>
                <c:pt idx="15">
                  <c:v>177.63614193364987</c:v>
                </c:pt>
                <c:pt idx="16">
                  <c:v>178</c:v>
                </c:pt>
                <c:pt idx="17">
                  <c:v>181.58239376837005</c:v>
                </c:pt>
                <c:pt idx="18">
                  <c:v>182.69397831284462</c:v>
                </c:pt>
                <c:pt idx="19">
                  <c:v>182.42214916134421</c:v>
                </c:pt>
                <c:pt idx="20">
                  <c:v>182</c:v>
                </c:pt>
                <c:pt idx="21">
                  <c:v>178</c:v>
                </c:pt>
                <c:pt idx="22">
                  <c:v>178</c:v>
                </c:pt>
                <c:pt idx="23">
                  <c:v>178</c:v>
                </c:pt>
                <c:pt idx="24">
                  <c:v>175</c:v>
                </c:pt>
                <c:pt idx="25">
                  <c:v>174.63693409207141</c:v>
                </c:pt>
                <c:pt idx="26">
                  <c:v>178.18968720627774</c:v>
                </c:pt>
                <c:pt idx="27">
                  <c:v>179.36895923508197</c:v>
                </c:pt>
                <c:pt idx="28">
                  <c:v>178.50353699458501</c:v>
                </c:pt>
                <c:pt idx="29">
                  <c:v>177.51771793986333</c:v>
                </c:pt>
                <c:pt idx="30">
                  <c:v>170</c:v>
                </c:pt>
                <c:pt idx="31">
                  <c:v>165</c:v>
                </c:pt>
                <c:pt idx="32">
                  <c:v>162.44075864008221</c:v>
                </c:pt>
                <c:pt idx="33">
                  <c:v>160</c:v>
                </c:pt>
                <c:pt idx="34">
                  <c:v>158</c:v>
                </c:pt>
                <c:pt idx="35">
                  <c:v>157</c:v>
                </c:pt>
                <c:pt idx="36">
                  <c:v>155</c:v>
                </c:pt>
                <c:pt idx="37">
                  <c:v>150</c:v>
                </c:pt>
                <c:pt idx="38">
                  <c:v>139</c:v>
                </c:pt>
                <c:pt idx="39">
                  <c:v>135</c:v>
                </c:pt>
                <c:pt idx="40">
                  <c:v>128</c:v>
                </c:pt>
                <c:pt idx="41">
                  <c:v>117</c:v>
                </c:pt>
                <c:pt idx="42">
                  <c:v>116</c:v>
                </c:pt>
                <c:pt idx="43">
                  <c:v>116</c:v>
                </c:pt>
                <c:pt idx="44">
                  <c:v>123</c:v>
                </c:pt>
                <c:pt idx="45">
                  <c:v>125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138</c:v>
                </c:pt>
                <c:pt idx="50">
                  <c:v>139</c:v>
                </c:pt>
                <c:pt idx="51">
                  <c:v>135</c:v>
                </c:pt>
                <c:pt idx="52">
                  <c:v>138</c:v>
                </c:pt>
                <c:pt idx="53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97-421A-ABA3-2477513A3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90048"/>
        <c:axId val="1"/>
      </c:lineChart>
      <c:catAx>
        <c:axId val="89209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89209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323850</xdr:colOff>
      <xdr:row>34</xdr:row>
      <xdr:rowOff>133350</xdr:rowOff>
    </xdr:to>
    <xdr:sp macro="" textlink="">
      <xdr:nvSpPr>
        <xdr:cNvPr id="11757" name="Bildobjekt 5">
          <a:extLst>
            <a:ext uri="{FF2B5EF4-FFF2-40B4-BE49-F238E27FC236}">
              <a16:creationId xmlns:a16="http://schemas.microsoft.com/office/drawing/2014/main" id="{2375B1DA-680F-23BD-DFBB-D11A2EE64048}"/>
            </a:ext>
          </a:extLst>
        </xdr:cNvPr>
        <xdr:cNvSpPr>
          <a:spLocks noChangeAspect="1"/>
        </xdr:cNvSpPr>
      </xdr:nvSpPr>
      <xdr:spPr bwMode="auto">
        <a:xfrm>
          <a:off x="0" y="0"/>
          <a:ext cx="13906500" cy="563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209550</xdr:colOff>
      <xdr:row>5</xdr:row>
      <xdr:rowOff>9525</xdr:rowOff>
    </xdr:from>
    <xdr:to>
      <xdr:col>21</xdr:col>
      <xdr:colOff>47625</xdr:colOff>
      <xdr:row>37</xdr:row>
      <xdr:rowOff>28575</xdr:rowOff>
    </xdr:to>
    <xdr:graphicFrame macro="">
      <xdr:nvGraphicFramePr>
        <xdr:cNvPr id="11758" name="Diagram 1">
          <a:extLst>
            <a:ext uri="{FF2B5EF4-FFF2-40B4-BE49-F238E27FC236}">
              <a16:creationId xmlns:a16="http://schemas.microsoft.com/office/drawing/2014/main" id="{C7E20C05-2B4F-FC5C-F276-0719F0A5D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73AB99-2ED1-D142-E628-72C621698D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edrik Rosmer" refreshedDate="45393.369616203701" createdVersion="8" refreshedVersion="8" recordCount="43" xr:uid="{00000000-000A-0000-FFFF-FFFF00000000}">
  <cacheSource type="worksheet">
    <worksheetSource ref="A3:BE46" sheet="Ant varurader per 1000 listade"/>
  </cacheSource>
  <cacheFields count="57">
    <cacheField name="Kst" numFmtId="0">
      <sharedItems/>
    </cacheField>
    <cacheField name="Arbetsplats" numFmtId="0">
      <sharedItems count="39">
        <s v="Ankarsrums hälsocentral"/>
        <s v="Blomstermåla hälsocentral"/>
        <s v="Genomsnitt alla HC"/>
        <s v="Husläkarcentrum"/>
        <s v="Mörbylånga hälsocentral"/>
        <s v="Slottsfjärdens läkarmottagning"/>
        <s v="Högsby hälsocentral"/>
        <s v="Läkarhuset Kronan"/>
        <s v="Norrlidens hälsocentral, Kalmar"/>
        <s v="Smedby hälsocentral, Kalmar"/>
        <s v="Torsås/Söderåkra hälsocentral"/>
        <s v="Berga hälsocentral, Kalmar"/>
        <s v="Cityläkarna, Kalmar"/>
        <s v="Emmaboda hälsocentral"/>
        <s v="Gamleby hälsocentral"/>
        <s v="Kristinebergs hälsocentral, OH"/>
        <s v="Kvarnholmens hälsocentral, Kalmar"/>
        <s v="Lindsdals hälsocentral, Kalmar"/>
        <s v="Ljungbyholms hälsocentral, Kalmar"/>
        <s v="Riddarhusläkarna, Västervik"/>
        <s v="Astrakanen Läkarcentrum"/>
        <s v="Blå Kustens hälsocentr. Oskarshamn"/>
        <s v="Borgholm Löttorps hälsocentral"/>
        <s v="Esplanadens hälsocentral, Västervik"/>
        <s v="Färjestadens hälsocentral"/>
        <s v="Hultsfreds hälsocentral"/>
        <s v="Mönsterås hälsocentral"/>
        <s v="Nybro hälsocentral"/>
        <s v="Slottsgatans hälsocentral, OH"/>
        <s v="St Trädgårdsg. hälsocentral VK"/>
        <s v="Stensö hälsocentral, Kalmar"/>
        <s v="Vimmerby hälsocentral"/>
        <s v="Dorrit Ruge"/>
        <s v="Emmaboda Läkarcentrum Astrakanen"/>
        <s v="Emmakliniken"/>
        <s v="Läkarhuset Prima"/>
        <s v="Mörlunda hälsocentral"/>
        <s v="Virserums läkarhus"/>
        <s v="Cityläkarna i OSH Finansiering"/>
      </sharedItems>
    </cacheField>
    <cacheField name="2010-KV4" numFmtId="3">
      <sharedItems containsString="0" containsBlank="1" containsNumber="1" minValue="134.34861278648975" maxValue="493.39460080413556"/>
    </cacheField>
    <cacheField name="2011-KV1" numFmtId="3">
      <sharedItems containsString="0" containsBlank="1" containsNumber="1" minValue="137.42645949615326" maxValue="516.96377228292124"/>
    </cacheField>
    <cacheField name="2011-KV2" numFmtId="3">
      <sharedItems containsString="0" containsBlank="1" containsNumber="1" minValue="129.89163154726069" maxValue="481.04956268221576"/>
    </cacheField>
    <cacheField name="2011-KV3" numFmtId="3">
      <sharedItems containsString="0" containsBlank="1" containsNumber="1" minValue="124.04494382022472" maxValue="461.04651162790702"/>
    </cacheField>
    <cacheField name="2011-KV4" numFmtId="3">
      <sharedItems containsString="0" containsBlank="1" containsNumber="1" minValue="122.27855651655234" maxValue="435.29411764705884"/>
    </cacheField>
    <cacheField name="2012-KV1" numFmtId="3">
      <sharedItems containsString="0" containsBlank="1" containsNumber="1" minValue="115.28671956879772" maxValue="380.84246970571263"/>
    </cacheField>
    <cacheField name="2012-KV2" numFmtId="3">
      <sharedItems containsString="0" containsBlank="1" containsNumber="1" minValue="113.90510402634337" maxValue="358.1580443433769"/>
    </cacheField>
    <cacheField name="2012-KV3" numFmtId="3">
      <sharedItems containsString="0" containsBlank="1" containsNumber="1" minValue="112.66349583828774" maxValue="347.32824427480921"/>
    </cacheField>
    <cacheField name="2012-KV4" numFmtId="3">
      <sharedItems containsString="0" containsBlank="1" containsNumber="1" minValue="114.29838828922075" maxValue="326.87651331719132"/>
    </cacheField>
    <cacheField name="2013-KV1" numFmtId="3">
      <sharedItems containsString="0" containsBlank="1" containsNumber="1" containsInteger="1" minValue="109" maxValue="288"/>
    </cacheField>
    <cacheField name="2013-KV2" numFmtId="3">
      <sharedItems containsString="0" containsBlank="1" containsNumber="1" containsInteger="1" minValue="100" maxValue="306"/>
    </cacheField>
    <cacheField name="2013-KV3" numFmtId="3">
      <sharedItems containsString="0" containsBlank="1" containsNumber="1" containsInteger="1" minValue="97" maxValue="295"/>
    </cacheField>
    <cacheField name="2013-KV4" numFmtId="3">
      <sharedItems containsString="0" containsBlank="1" containsNumber="1" containsInteger="1" minValue="86" maxValue="283"/>
    </cacheField>
    <cacheField name="2014-KV1" numFmtId="3">
      <sharedItems containsString="0" containsBlank="1" containsNumber="1" containsInteger="1" minValue="84" maxValue="281"/>
    </cacheField>
    <cacheField name="2014-KV2" numFmtId="0">
      <sharedItems containsString="0" containsBlank="1" containsNumber="1" containsInteger="1" minValue="85" maxValue="265"/>
    </cacheField>
    <cacheField name="2014-KV3" numFmtId="3">
      <sharedItems containsString="0" containsBlank="1" containsNumber="1" minValue="83.898916967509024" maxValue="312"/>
    </cacheField>
    <cacheField name="2014-KV4" numFmtId="3">
      <sharedItems containsString="0" containsBlank="1" containsNumber="1" containsInteger="1" minValue="87" maxValue="274"/>
    </cacheField>
    <cacheField name="2015-KV1" numFmtId="3">
      <sharedItems containsString="0" containsBlank="1" containsNumber="1" minValue="90.012462168417301" maxValue="277.03984819734342"/>
    </cacheField>
    <cacheField name="2015-KV2" numFmtId="3">
      <sharedItems containsString="0" containsBlank="1" containsNumber="1" minValue="91.008966226033948" maxValue="288.61596598960796"/>
    </cacheField>
    <cacheField name="2015-KV3" numFmtId="3">
      <sharedItems containsString="0" containsBlank="1" containsNumber="1" minValue="88.67551539113245" maxValue="287.26726032149878"/>
    </cacheField>
    <cacheField name="2015-KV4" numFmtId="3">
      <sharedItems containsString="0" containsBlank="1" containsNumber="1" containsInteger="1" minValue="89" maxValue="262"/>
    </cacheField>
    <cacheField name="2016-KV1" numFmtId="3">
      <sharedItems containsString="0" containsBlank="1" containsNumber="1" containsInteger="1" minValue="94" maxValue="258"/>
    </cacheField>
    <cacheField name="2016-KV2" numFmtId="3">
      <sharedItems containsString="0" containsBlank="1" containsNumber="1" containsInteger="1" minValue="98" maxValue="261"/>
    </cacheField>
    <cacheField name="2016-KV3" numFmtId="3">
      <sharedItems containsString="0" containsBlank="1" containsNumber="1" containsInteger="1" minValue="98" maxValue="261"/>
    </cacheField>
    <cacheField name="2016-KV4" numFmtId="3">
      <sharedItems containsString="0" containsBlank="1" containsNumber="1" containsInteger="1" minValue="92" maxValue="252"/>
    </cacheField>
    <cacheField name="2017-KV1" numFmtId="3">
      <sharedItems containsString="0" containsBlank="1" containsNumber="1" minValue="91" maxValue="256"/>
    </cacheField>
    <cacheField name="2017-KV2" numFmtId="3">
      <sharedItems containsString="0" containsBlank="1" containsNumber="1" minValue="86.744815148782678" maxValue="251.04343793476579"/>
    </cacheField>
    <cacheField name="2017-KV3" numFmtId="3">
      <sharedItems containsString="0" containsBlank="1" containsNumber="1" minValue="88" maxValue="255"/>
    </cacheField>
    <cacheField name="2017-KV4" numFmtId="3">
      <sharedItems containsString="0" containsBlank="1" containsNumber="1" minValue="64" maxValue="262.55199248624717"/>
    </cacheField>
    <cacheField name="2018-KV1" numFmtId="3">
      <sharedItems containsString="0" containsBlank="1" containsNumber="1" minValue="91.846876178073259" maxValue="265.85800927577594"/>
    </cacheField>
    <cacheField name="2018-KV2" numFmtId="3">
      <sharedItems containsString="0" containsBlank="1" containsNumber="1" containsInteger="1" minValue="94" maxValue="255"/>
    </cacheField>
    <cacheField name="2018-KV3" numFmtId="3">
      <sharedItems containsString="0" containsBlank="1" containsNumber="1" minValue="92.233830341143445" maxValue="276.16050354051924"/>
    </cacheField>
    <cacheField name="2018-KV4" numFmtId="3">
      <sharedItems containsString="0" containsBlank="1" containsNumber="1" minValue="94.419870704321198" maxValue="295.12883480555655"/>
    </cacheField>
    <cacheField name="2019-KV1" numFmtId="3">
      <sharedItems containsString="0" containsBlank="1" containsNumber="1" minValue="94.428864425934449" maxValue="266.33785450061652"/>
    </cacheField>
    <cacheField name="2019-KV2" numFmtId="3">
      <sharedItems containsString="0" containsBlank="1" containsNumber="1" minValue="92.401449434500933" maxValue="243.02652319923237"/>
    </cacheField>
    <cacheField name="2019-KV3" numFmtId="3">
      <sharedItems containsString="0" containsBlank="1" containsNumber="1" minValue="90.659674825316586" maxValue="241.33315486547986"/>
    </cacheField>
    <cacheField name="2019-KV4" numFmtId="3">
      <sharedItems containsString="0" containsBlank="1" containsNumber="1" minValue="85.438236938063937" maxValue="226.79558011049724"/>
    </cacheField>
    <cacheField name="2020-KV1" numFmtId="3">
      <sharedItems containsString="0" containsBlank="1" containsNumber="1" minValue="79.303853293137266" maxValue="221.72763944915843"/>
    </cacheField>
    <cacheField name="2020-KV2" numFmtId="3">
      <sharedItems containsString="0" containsBlank="1" containsNumber="1" minValue="73.566928723902748" maxValue="218.41068511578746"/>
    </cacheField>
    <cacheField name="2020-KV3" numFmtId="3">
      <sharedItems containsString="0" containsBlank="1" containsNumber="1" minValue="71.744941310158694" maxValue="204.67957842212164"/>
    </cacheField>
    <cacheField name="2020-KV4" numFmtId="3">
      <sharedItems containsString="0" containsBlank="1" containsNumber="1" minValue="63.731872381566227" maxValue="195.14298031326339"/>
    </cacheField>
    <cacheField name="2021-KV1" numFmtId="3">
      <sharedItems containsString="0" containsBlank="1" containsNumber="1" minValue="57.669203043652381" maxValue="173.56951701287119"/>
    </cacheField>
    <cacheField name="2021-KV2" numFmtId="3">
      <sharedItems containsString="0" containsBlank="1" containsNumber="1" minValue="53.806047966631908" maxValue="173.28651005085979"/>
    </cacheField>
    <cacheField name="2021-KV3" numFmtId="3">
      <sharedItems containsString="0" containsBlank="1" containsNumber="1" minValue="56.547893275065483" maxValue="173.04313415116741"/>
    </cacheField>
    <cacheField name="2021-KV4" numFmtId="3">
      <sharedItems containsString="0" containsBlank="1" containsNumber="1" minValue="64.446487826330312" maxValue="184.57075514459251"/>
    </cacheField>
    <cacheField name="2022-KV1" numFmtId="3">
      <sharedItems containsString="0" containsBlank="1" containsNumber="1" minValue="66.937037685767791" maxValue="189.9066775391864"/>
    </cacheField>
    <cacheField name="2022-KV2" numFmtId="3">
      <sharedItems containsString="0" containsBlank="1" containsNumber="1" minValue="75.165746979947656" maxValue="189.5746027917634"/>
    </cacheField>
    <cacheField name="2022-KV3" numFmtId="3">
      <sharedItems containsString="0" containsBlank="1" containsNumber="1" minValue="70.618427456822175" maxValue="194.6337051552608"/>
    </cacheField>
    <cacheField name="2022-KV4" numFmtId="3">
      <sharedItems containsString="0" containsBlank="1" containsNumber="1" minValue="67.193209949310386" maxValue="194.8280583701733"/>
    </cacheField>
    <cacheField name="2023-KV1" numFmtId="3">
      <sharedItems containsString="0" containsBlank="1" containsNumber="1" minValue="67.810577743767851" maxValue="202.7644015016117"/>
    </cacheField>
    <cacheField name="2023-KV2" numFmtId="3">
      <sharedItems containsString="0" containsBlank="1" containsNumber="1" minValue="71.076882376284189" maxValue="194.99883150268761"/>
    </cacheField>
    <cacheField name="2023-KV3" numFmtId="3">
      <sharedItems containsString="0" containsBlank="1" containsNumber="1" minValue="73.010507752222793" maxValue="190.48508769881121"/>
    </cacheField>
    <cacheField name="2023-KV4" numFmtId="3">
      <sharedItems containsString="0" containsBlank="1" containsNumber="1" minValue="78.299973547306237" maxValue="201.71149144254281"/>
    </cacheField>
    <cacheField name="2024-KV1" numFmtId="3">
      <sharedItems containsString="0" containsBlank="1" containsNumber="1" minValue="92.291434274643336" maxValue="225.50286030632961"/>
    </cacheField>
    <cacheField name="Listningsgrupp" numFmtId="0">
      <sharedItems count="6">
        <s v="3000-4999"/>
        <s v="5000-5999"/>
        <s v="3000-5000"/>
        <s v="6000-7999"/>
        <s v="Fler än 8000"/>
        <s v="Mindre än 3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">
  <r>
    <s v="0840083"/>
    <x v="0"/>
    <n v="207.99180327868851"/>
    <n v="216.30658436213992"/>
    <n v="218.43790012804098"/>
    <n v="212.16808455787574"/>
    <n v="215.66551997883039"/>
    <n v="219.42734814021941"/>
    <n v="217.54481260184681"/>
    <n v="213.20077326705331"/>
    <n v="208.99321266968326"/>
    <n v="197"/>
    <n v="194"/>
    <n v="213"/>
    <n v="216"/>
    <n v="217"/>
    <n v="217"/>
    <n v="200.34182953109905"/>
    <n v="215"/>
    <n v="218.95375284306294"/>
    <n v="225.08038585209005"/>
    <n v="218.6921653300432"/>
    <n v="207"/>
    <n v="208"/>
    <n v="225"/>
    <n v="242"/>
    <n v="249"/>
    <n v="256"/>
    <n v="251.04343793476579"/>
    <n v="254"/>
    <n v="255.16159720258145"/>
    <n v="227.18220612957458"/>
    <n v="202"/>
    <n v="195.27740048061852"/>
    <n v="167.35131740757217"/>
    <n v="182.03693048072398"/>
    <n v="183.23719036308108"/>
    <n v="181.53981887536654"/>
    <n v="176.28801986343888"/>
    <n v="166.55487332954957"/>
    <n v="164.10889180226729"/>
    <n v="150.4692548335812"/>
    <n v="159.47352310988671"/>
    <n v="148.5494405346565"/>
    <n v="148.30072090628221"/>
    <n v="145.11072406071159"/>
    <n v="143.24470971242539"/>
    <n v="143.25554087773369"/>
    <n v="141.1764705882353"/>
    <n v="141.17988815996509"/>
    <n v="145.37892344150501"/>
    <n v="157.9100145137881"/>
    <n v="164.14875072632191"/>
    <n v="163.98924184051759"/>
    <n v="150.7953802571366"/>
    <n v="131.91602702244609"/>
    <x v="0"/>
  </r>
  <r>
    <s v="0840051"/>
    <x v="1"/>
    <n v="214.48189762796505"/>
    <n v="217.33730750124192"/>
    <n v="217.77221526908636"/>
    <n v="201.60481444332999"/>
    <n v="195.62484284636662"/>
    <n v="201.35236664162284"/>
    <n v="188.16120906801007"/>
    <n v="188.65069356872635"/>
    <n v="188.06646525679758"/>
    <n v="192"/>
    <n v="204"/>
    <n v="221"/>
    <n v="231"/>
    <n v="223"/>
    <n v="227"/>
    <n v="217.43301144720854"/>
    <n v="208"/>
    <n v="202.43334196220553"/>
    <n v="191.76478241072007"/>
    <n v="190.77526987242393"/>
    <n v="190"/>
    <n v="183"/>
    <n v="186"/>
    <n v="203"/>
    <n v="204"/>
    <n v="216"/>
    <n v="215.10584470344025"/>
    <n v="200"/>
    <n v="198.90364656685375"/>
    <n v="208.29517205285882"/>
    <n v="204"/>
    <n v="208.03551609322977"/>
    <n v="223.60749843035248"/>
    <n v="220.89890184535267"/>
    <n v="230.63243810131777"/>
    <n v="231.29220556255009"/>
    <n v="226.79558011049724"/>
    <n v="221.72763944915843"/>
    <n v="206.23646398546845"/>
    <n v="185.18951528047327"/>
    <n v="170.12487090414041"/>
    <n v="153.71211942828879"/>
    <n v="149.65279418016911"/>
    <n v="164.7148072637618"/>
    <n v="159.51764901369671"/>
    <n v="152.57379153001571"/>
    <n v="159.40200442783339"/>
    <n v="156.98422532526331"/>
    <n v="162.0926243567753"/>
    <n v="161.83759054517731"/>
    <n v="148.23293747317209"/>
    <n v="147.52219994270979"/>
    <n v="151.5231533715822"/>
    <n v="162.62047974490909"/>
    <x v="0"/>
  </r>
  <r>
    <s v="Alla HC "/>
    <x v="2"/>
    <n v="221.27432684617435"/>
    <n v="235.27237102349397"/>
    <n v="221.33128050869706"/>
    <n v="217.87513125812021"/>
    <n v="217.76348848481615"/>
    <n v="221.44081187545902"/>
    <n v="212.67574777375415"/>
    <n v="206.95353578710163"/>
    <n v="197.87002247499441"/>
    <n v="188"/>
    <n v="187"/>
    <n v="189"/>
    <n v="189"/>
    <n v="185"/>
    <n v="181"/>
    <n v="177.63614193364987"/>
    <n v="178"/>
    <n v="181.58239376837005"/>
    <n v="182.69397831284462"/>
    <n v="182.42214916134421"/>
    <n v="182"/>
    <n v="178"/>
    <n v="178"/>
    <n v="178"/>
    <n v="175"/>
    <n v="174.63693409207141"/>
    <n v="178.18968720627774"/>
    <n v="179.36895923508197"/>
    <n v="178.50353699458501"/>
    <n v="177.51771793986333"/>
    <n v="170"/>
    <n v="165"/>
    <n v="162.44075864008221"/>
    <n v="160"/>
    <n v="158"/>
    <n v="157"/>
    <n v="155"/>
    <n v="150"/>
    <n v="139"/>
    <n v="135"/>
    <n v="128"/>
    <n v="117"/>
    <n v="116"/>
    <n v="116"/>
    <n v="123"/>
    <n v="125"/>
    <n v="129"/>
    <n v="130"/>
    <n v="131"/>
    <n v="138"/>
    <n v="139"/>
    <n v="135"/>
    <n v="138"/>
    <n v="140"/>
    <x v="0"/>
  </r>
  <r>
    <s v="0842694"/>
    <x v="3"/>
    <n v="253.83580080753703"/>
    <n v="263.27193932827737"/>
    <n v="255.92804578904332"/>
    <n v="256.00662800331395"/>
    <n v="253.82262996941895"/>
    <n v="245.41036717062633"/>
    <n v="254.70683162990855"/>
    <n v="249.336165693043"/>
    <n v="240.30598786599842"/>
    <n v="225"/>
    <n v="209"/>
    <n v="210"/>
    <n v="203"/>
    <n v="200"/>
    <n v="205"/>
    <n v="194.18518767206069"/>
    <n v="195"/>
    <n v="199.95963129919937"/>
    <n v="198.49583669084072"/>
    <n v="191.71645297710947"/>
    <n v="194"/>
    <n v="192"/>
    <n v="186"/>
    <n v="193"/>
    <n v="199"/>
    <n v="211"/>
    <n v="214.67265779196237"/>
    <n v="220"/>
    <n v="201.09099925613691"/>
    <n v="180.8388157894737"/>
    <n v="171"/>
    <n v="155.14693810540143"/>
    <n v="164.5657975774995"/>
    <n v="169.62793289172291"/>
    <n v="173.53723404255319"/>
    <n v="176.89613957097026"/>
    <n v="170.38179551649094"/>
    <n v="164.52268111035883"/>
    <n v="155.52178318135765"/>
    <n v="144.39311213775724"/>
    <n v="134.88508393686939"/>
    <n v="118.9438390611903"/>
    <n v="120.8172187657643"/>
    <n v="134.53255637192811"/>
    <n v="144.2472810532341"/>
    <n v="151.64709130684111"/>
    <n v="156.59603409066759"/>
    <n v="149.41991415579449"/>
    <n v="139.56455179452291"/>
    <n v="147.7882894400409"/>
    <n v="135.83168126878559"/>
    <n v="140.1504656763496"/>
    <n v="145.33049040511719"/>
    <n v="141.56266028380921"/>
    <x v="0"/>
  </r>
  <r>
    <s v="0840032"/>
    <x v="4"/>
    <n v="317.81981085116973"/>
    <n v="321.86793873964348"/>
    <n v="333.6680893798644"/>
    <n v="294.36795994993741"/>
    <n v="293.80664652567981"/>
    <n v="286.58074298711142"/>
    <n v="262.9024016351558"/>
    <n v="273.73295600720348"/>
    <n v="270.3473302229134"/>
    <n v="271"/>
    <n v="306"/>
    <n v="295"/>
    <n v="283"/>
    <n v="281"/>
    <n v="258"/>
    <n v="241.88984668026583"/>
    <n v="249"/>
    <n v="237.82783906982888"/>
    <n v="219.06908898024133"/>
    <n v="215.30877356605154"/>
    <n v="220"/>
    <n v="233"/>
    <n v="237"/>
    <n v="236"/>
    <n v="220"/>
    <n v="225"/>
    <n v="227.027027027027"/>
    <n v="224"/>
    <n v="229.19049571616634"/>
    <n v="205.2259000281428"/>
    <n v="189"/>
    <n v="196.07070109731256"/>
    <n v="185.72747658620233"/>
    <n v="184.42433450029725"/>
    <n v="202.36132181254536"/>
    <n v="198.66066527610056"/>
    <n v="198.0902206124465"/>
    <n v="185.78298965676262"/>
    <n v="159.78519235848228"/>
    <n v="149.85768814950467"/>
    <n v="143.05267340721451"/>
    <n v="131.90305919745731"/>
    <n v="136.5982792852416"/>
    <n v="145.99312351229841"/>
    <n v="149.65296904263519"/>
    <n v="152.32722143864601"/>
    <n v="155.19410297720199"/>
    <n v="154.86608326703791"/>
    <n v="154.98252908133929"/>
    <n v="162.13701907103459"/>
    <n v="156.20703419523659"/>
    <n v="153.10749533208849"/>
    <n v="158.89788002407539"/>
    <n v="163.4293369055593"/>
    <x v="0"/>
  </r>
  <r>
    <s v="0842696"/>
    <x v="5"/>
    <n v="476.11464968152865"/>
    <n v="477.08333333333337"/>
    <n v="462.90491118077324"/>
    <n v="400.63091482649844"/>
    <n v="354.74006116207948"/>
    <n v="296.24206930209857"/>
    <n v="272.55278310940503"/>
    <n v="265.04363803399173"/>
    <n v="266.57883179622308"/>
    <n v="288"/>
    <n v="273"/>
    <n v="273"/>
    <n v="276"/>
    <n v="264"/>
    <n v="265"/>
    <n v="253.963367708173"/>
    <n v="240"/>
    <n v="242.83869006914369"/>
    <n v="235.68117242410648"/>
    <n v="238.22143698468787"/>
    <n v="261"/>
    <n v="258"/>
    <n v="261"/>
    <n v="261"/>
    <n v="246"/>
    <n v="231"/>
    <n v="210.89095191907995"/>
    <n v="202"/>
    <n v="178.84079635795339"/>
    <n v="184.63209340211785"/>
    <n v="187"/>
    <n v="179.23497267759564"/>
    <n v="175.50723319079248"/>
    <n v="171.11191205622634"/>
    <n v="173.34103737943906"/>
    <n v="176.88150784236191"/>
    <n v="186.13162538396182"/>
    <n v="182.49566724436741"/>
    <n v="170.11176800586892"/>
    <n v="158.46183624749986"/>
    <n v="151.3536742587022"/>
    <n v="137.61053378945331"/>
    <n v="145.28220594571309"/>
    <n v="153.7103614561581"/>
    <n v="153.83954646967879"/>
    <n v="154.69944536051571"/>
    <n v="161.86498465734741"/>
    <n v="170.08834932943489"/>
    <n v="167.57940854326401"/>
    <n v="176.02072798696139"/>
    <n v="176.1668774752732"/>
    <n v="183.69614419159711"/>
    <n v="187.7218029777687"/>
    <n v="190.7886742009965"/>
    <x v="0"/>
  </r>
  <r>
    <s v="Alla HC "/>
    <x v="2"/>
    <n v="221.27432684617435"/>
    <n v="235.27237102349397"/>
    <n v="221.33128050869706"/>
    <n v="217.87513125812021"/>
    <n v="217.76348848481615"/>
    <n v="221.44081187545902"/>
    <n v="212.67574777375415"/>
    <n v="206.95353578710163"/>
    <n v="197.87002247499441"/>
    <n v="188"/>
    <n v="187"/>
    <n v="189"/>
    <n v="189"/>
    <n v="185"/>
    <n v="181"/>
    <n v="177.63614193364987"/>
    <n v="178"/>
    <n v="181.58239376837005"/>
    <n v="182.69397831284462"/>
    <n v="182.42214916134421"/>
    <n v="182"/>
    <n v="178"/>
    <n v="178"/>
    <n v="178"/>
    <n v="175"/>
    <n v="174.63693409207141"/>
    <n v="178.18968720627774"/>
    <n v="179.36895923508197"/>
    <n v="178.50353699458501"/>
    <n v="177.51771793986333"/>
    <n v="170"/>
    <n v="165"/>
    <n v="162.44075864008221"/>
    <n v="160"/>
    <n v="158"/>
    <n v="157"/>
    <n v="155"/>
    <n v="150"/>
    <n v="139"/>
    <n v="135"/>
    <n v="128"/>
    <n v="117"/>
    <n v="116"/>
    <n v="116"/>
    <n v="123"/>
    <n v="125"/>
    <n v="129"/>
    <n v="130"/>
    <n v="131"/>
    <n v="138"/>
    <n v="139"/>
    <n v="135"/>
    <n v="138"/>
    <n v="140"/>
    <x v="1"/>
  </r>
  <r>
    <s v="0840055"/>
    <x v="6"/>
    <n v="229.69239270583901"/>
    <n v="239.2956441149212"/>
    <n v="249.90702863518035"/>
    <n v="253.61366622864651"/>
    <n v="254.99719783299085"/>
    <n v="264.51854627201197"/>
    <n v="253.62455281491242"/>
    <n v="246.48956356736244"/>
    <n v="221.58983115158415"/>
    <n v="190"/>
    <n v="197"/>
    <n v="198"/>
    <n v="208"/>
    <n v="221"/>
    <n v="204"/>
    <n v="192.4754373352504"/>
    <n v="193"/>
    <n v="199.3298228817616"/>
    <n v="202.80021025469489"/>
    <n v="205.56296437416651"/>
    <n v="211"/>
    <n v="209"/>
    <n v="221"/>
    <n v="232"/>
    <n v="240"/>
    <n v="237"/>
    <n v="217.44856714655526"/>
    <n v="213"/>
    <n v="195.99483592037708"/>
    <n v="193.61551336761312"/>
    <n v="192"/>
    <n v="182.53459177128195"/>
    <n v="177.36720554272517"/>
    <n v="175.3797409374709"/>
    <n v="179.26450763394675"/>
    <n v="181.76032584484184"/>
    <n v="178.0524902106728"/>
    <n v="159.21677215189871"/>
    <n v="156.34851432020926"/>
    <n v="145.63007784614339"/>
    <n v="140.4775411273271"/>
    <n v="138.9688290974654"/>
    <n v="140.89034873156751"/>
    <n v="153.54289133725231"/>
    <n v="163.5416297451529"/>
    <n v="164.8022800142501"/>
    <n v="168.54595164489561"/>
    <n v="162.60395755663899"/>
    <n v="158.46984730769921"/>
    <n v="166.47498562392181"/>
    <n v="162.208925095523"/>
    <n v="157.88046915945279"/>
    <n v="162.6683119805466"/>
    <n v="163.1419939577039"/>
    <x v="2"/>
  </r>
  <r>
    <s v="0842690"/>
    <x v="7"/>
    <n v="167.61217122227953"/>
    <n v="158.36298932384341"/>
    <n v="146.72811059907835"/>
    <n v="138.33017077798863"/>
    <n v="142.32793916942873"/>
    <n v="151.69780992565805"/>
    <n v="149.01185770750988"/>
    <n v="131.92862566438876"/>
    <n v="121.96499153020893"/>
    <n v="116"/>
    <n v="122"/>
    <n v="125"/>
    <n v="126"/>
    <n v="122"/>
    <n v="110"/>
    <n v="105.45437607713447"/>
    <n v="106"/>
    <n v="102.84920083391243"/>
    <n v="106.63463315468489"/>
    <n v="109.74088956630179"/>
    <n v="108"/>
    <n v="108"/>
    <n v="104"/>
    <n v="98"/>
    <n v="92"/>
    <n v="91"/>
    <n v="86.744815148782678"/>
    <n v="88"/>
    <n v="91.756145177034341"/>
    <n v="92.471634693008852"/>
    <n v="98"/>
    <n v="93.733816675297774"/>
    <n v="94.419870704321198"/>
    <n v="94.428864425934449"/>
    <n v="92.401449434500933"/>
    <n v="90.659674825316586"/>
    <n v="85.438236938063937"/>
    <n v="79.303853293137266"/>
    <n v="73.566928723902748"/>
    <n v="71.744941310158694"/>
    <n v="63.731872381566227"/>
    <n v="57.669203043652381"/>
    <n v="53.806047966631908"/>
    <n v="56.547893275065483"/>
    <n v="64.446487826330312"/>
    <n v="66.937037685767791"/>
    <n v="75.165746979947656"/>
    <n v="78.674610299518491"/>
    <n v="81.203129873476101"/>
    <n v="90.795468290126195"/>
    <n v="91.477965742164713"/>
    <n v="98.592656655397434"/>
    <n v="100.5826913300223"/>
    <n v="107.195952113925"/>
    <x v="3"/>
  </r>
  <r>
    <s v="0840003"/>
    <x v="8"/>
    <n v="191.24952235384026"/>
    <n v="197.6900866217517"/>
    <n v="188.14928818776451"/>
    <n v="176.09577138443717"/>
    <n v="181.92307692307691"/>
    <n v="181.05263157894737"/>
    <n v="184.63302752293578"/>
    <n v="173.63221884498481"/>
    <n v="166.41394996209249"/>
    <n v="155"/>
    <n v="150"/>
    <n v="152"/>
    <n v="142"/>
    <n v="136"/>
    <n v="131"/>
    <n v="126.9543171040894"/>
    <n v="125"/>
    <n v="132.41688876420255"/>
    <n v="129.95037917797958"/>
    <n v="121.81502510440617"/>
    <n v="120"/>
    <n v="109"/>
    <n v="111"/>
    <n v="117"/>
    <n v="123"/>
    <n v="125"/>
    <n v="118.48968718594969"/>
    <n v="118"/>
    <n v="116.92987087793405"/>
    <n v="113.89843574342338"/>
    <n v="122"/>
    <n v="117.72463371877966"/>
    <n v="115.70912012856569"/>
    <n v="131.59962161902166"/>
    <n v="128.23958533307737"/>
    <n v="128.22028078133235"/>
    <n v="128.82262996941895"/>
    <n v="117.21658341022621"/>
    <n v="111.02823316563774"/>
    <n v="111.64180033293401"/>
    <n v="101.44839706684439"/>
    <n v="90.515905232858501"/>
    <n v="86.006649108415004"/>
    <n v="83.546462063086111"/>
    <n v="89.28596592590506"/>
    <n v="88.045030664538345"/>
    <n v="94.848412908991875"/>
    <n v="96.142532985965204"/>
    <n v="95.480424544879455"/>
    <n v="108.2953201554317"/>
    <n v="110.3502580182511"/>
    <n v="118.5292965470927"/>
    <n v="124.3835158405082"/>
    <n v="125.6893605789934"/>
    <x v="1"/>
  </r>
  <r>
    <s v="0840011"/>
    <x v="9"/>
    <n v="229.59701997968168"/>
    <n v="228.13299232736571"/>
    <n v="200.96269554753309"/>
    <n v="184.82188951987609"/>
    <n v="179.24692000694085"/>
    <n v="185.16570226196737"/>
    <n v="187.31330170444562"/>
    <n v="184.9036591833127"/>
    <n v="179.27369353410097"/>
    <n v="166"/>
    <n v="167"/>
    <n v="205"/>
    <n v="207"/>
    <n v="203"/>
    <n v="197"/>
    <n v="151.86695952306243"/>
    <n v="138"/>
    <n v="132.53012048192772"/>
    <n v="131.7176449389612"/>
    <n v="131.35135135135135"/>
    <n v="135"/>
    <n v="135"/>
    <n v="130"/>
    <n v="131"/>
    <n v="130"/>
    <n v="136"/>
    <n v="133.78738525318332"/>
    <n v="131"/>
    <n v="131.04689944216523"/>
    <n v="130.62114271405636"/>
    <n v="136"/>
    <n v="136.12519285871721"/>
    <n v="129.25948754072377"/>
    <n v="128.44306102073176"/>
    <n v="124.47033898305085"/>
    <n v="120.4368266694177"/>
    <n v="115.46818416968442"/>
    <n v="107.64326488249684"/>
    <n v="98.579832432111232"/>
    <n v="95.014558203101785"/>
    <n v="90.565366309327871"/>
    <n v="79.697068307546672"/>
    <n v="82.224552180397836"/>
    <n v="83.446524537884599"/>
    <n v="84.150230305893473"/>
    <n v="85.093810016250558"/>
    <n v="79.37867288781267"/>
    <n v="70.618427456822175"/>
    <n v="67.193209949310386"/>
    <n v="67.810577743767851"/>
    <n v="71.076882376284189"/>
    <n v="73.010507752222793"/>
    <n v="78.299973547306237"/>
    <n v="92.291434274643336"/>
    <x v="1"/>
  </r>
  <r>
    <s v="0840019"/>
    <x v="10"/>
    <n v="155.58267236119585"/>
    <n v="163.69230769230768"/>
    <n v="153.79864113650402"/>
    <n v="146.56771799628942"/>
    <n v="154.37073775573464"/>
    <n v="163.44354335620713"/>
    <n v="170.73170731707319"/>
    <n v="167.192429022082"/>
    <n v="151.30324221233312"/>
    <n v="138"/>
    <n v="136"/>
    <n v="144"/>
    <n v="148"/>
    <n v="156"/>
    <n v="153"/>
    <n v="151.21206984234615"/>
    <n v="157"/>
    <n v="182.10361067503922"/>
    <n v="201.50428546440438"/>
    <n v="184.72344161545215"/>
    <n v="209"/>
    <n v="184"/>
    <n v="202"/>
    <n v="206"/>
    <n v="191"/>
    <n v="212"/>
    <n v="205"/>
    <n v="210"/>
    <n v="215"/>
    <n v="212.94052277536736"/>
    <n v="210"/>
    <n v="194.65202762528776"/>
    <n v="180.04043461297454"/>
    <n v="182.66679302501896"/>
    <n v="172.09202934681957"/>
    <n v="170.75347110682802"/>
    <n v="167.37859443980432"/>
    <n v="155.03208920440287"/>
    <n v="147.26129901227179"/>
    <n v="144.209340777839"/>
    <n v="144.01608155646491"/>
    <n v="132.9175180126895"/>
    <n v="135.77709806920279"/>
    <n v="141.2288150797163"/>
    <n v="140.63848144952539"/>
    <n v="140.4368827049239"/>
    <n v="146.05253653721141"/>
    <n v="143.33458007070209"/>
    <n v="141.50635010956819"/>
    <n v="143.86531757503619"/>
    <n v="144.7791751974261"/>
    <n v="146.51137210808699"/>
    <n v="152.25032147449639"/>
    <n v="157.36352250681469"/>
    <x v="3"/>
  </r>
  <r>
    <s v="0840004"/>
    <x v="11"/>
    <n v="134.34861278648975"/>
    <n v="137.42645949615326"/>
    <n v="129.89163154726069"/>
    <n v="124.04494382022472"/>
    <n v="122.27855651655234"/>
    <n v="115.28671956879772"/>
    <n v="113.90510402634337"/>
    <n v="112.66349583828774"/>
    <n v="114.29838828922075"/>
    <n v="109"/>
    <n v="100"/>
    <n v="97"/>
    <n v="86"/>
    <n v="84"/>
    <n v="85"/>
    <n v="83.898916967509024"/>
    <n v="87"/>
    <n v="90.012462168417301"/>
    <n v="91.008966226033948"/>
    <n v="88.67551539113245"/>
    <n v="89"/>
    <n v="94"/>
    <n v="98"/>
    <n v="105"/>
    <n v="107"/>
    <n v="101"/>
    <n v="93.200387757928269"/>
    <n v="90"/>
    <n v="88.346597555101951"/>
    <n v="91.846876178073259"/>
    <n v="94"/>
    <n v="92.233830341143445"/>
    <n v="95.54482018250134"/>
    <n v="100.85150203186765"/>
    <n v="108.54311025348653"/>
    <n v="115.35835437687632"/>
    <n v="115.42407660738714"/>
    <n v="112.75150799341966"/>
    <n v="108.0046198507913"/>
    <n v="101.4222858896961"/>
    <n v="95.055237788880078"/>
    <n v="87.311929866129603"/>
    <n v="85.649450144494665"/>
    <n v="92.057813531274221"/>
    <n v="92.96078394279337"/>
    <n v="95.25768569077718"/>
    <n v="96.934295775298779"/>
    <n v="93.878520901497026"/>
    <n v="97.744633095608734"/>
    <n v="108.5074828097614"/>
    <n v="110.82331505332171"/>
    <n v="110.8739728951019"/>
    <n v="113.7939278030122"/>
    <n v="108.007087634546"/>
    <x v="4"/>
  </r>
  <r>
    <s v="0842700"/>
    <x v="12"/>
    <m/>
    <m/>
    <m/>
    <m/>
    <m/>
    <m/>
    <m/>
    <m/>
    <m/>
    <m/>
    <m/>
    <m/>
    <n v="141"/>
    <n v="154"/>
    <n v="150"/>
    <n v="168.24709817037183"/>
    <n v="170"/>
    <n v="174.3300204957655"/>
    <n v="179.87020467723974"/>
    <n v="182.58458967835034"/>
    <n v="184"/>
    <n v="180"/>
    <n v="176"/>
    <n v="170"/>
    <n v="165"/>
    <n v="174"/>
    <n v="172.3930078360458"/>
    <n v="174"/>
    <n v="172.81799636102994"/>
    <n v="158.83798394583084"/>
    <n v="157"/>
    <n v="149.14262081252187"/>
    <n v="144.85586403330308"/>
    <n v="146.89591269432719"/>
    <n v="138.42826243691422"/>
    <n v="140.17231015828492"/>
    <n v="140.49497033534385"/>
    <n v="135.69785387728953"/>
    <n v="134.92564735603148"/>
    <n v="126.03716913835179"/>
    <n v="114.344408881226"/>
    <n v="95.487012405792953"/>
    <n v="88.521163560355333"/>
    <n v="89.054371110884418"/>
    <n v="90.821948637587411"/>
    <n v="91.83447483902718"/>
    <n v="100.0817820387209"/>
    <n v="102.91315001361281"/>
    <n v="105.213968334429"/>
    <n v="115.2741370920906"/>
    <n v="115.93293706184031"/>
    <n v="113.2325350402825"/>
    <n v="114.2748490754385"/>
    <n v="121.4166872318237"/>
    <x v="4"/>
  </r>
  <r>
    <s v="0840044"/>
    <x v="13"/>
    <n v="222.19772952716852"/>
    <n v="229.00255186952182"/>
    <n v="225.6415953782913"/>
    <n v="216.99899743789686"/>
    <n v="207.19505340078695"/>
    <n v="206.16221114635252"/>
    <n v="201.04320217711756"/>
    <n v="203.23351929864512"/>
    <n v="206.26003210272873"/>
    <n v="201"/>
    <n v="201"/>
    <n v="189"/>
    <n v="187"/>
    <n v="178"/>
    <n v="181"/>
    <n v="189.57049457252791"/>
    <n v="187"/>
    <n v="206.91126279863482"/>
    <n v="206.68558581800761"/>
    <n v="209.0304146772435"/>
    <n v="208"/>
    <n v="187"/>
    <n v="186"/>
    <n v="185"/>
    <n v="191"/>
    <n v="196"/>
    <n v="198.55348306052531"/>
    <n v="211"/>
    <n v="196.90306367567166"/>
    <n v="195.96653756025304"/>
    <n v="187"/>
    <n v="163.55542791499138"/>
    <n v="158.19209039548025"/>
    <n v="147.60437509974096"/>
    <n v="141.53252726058898"/>
    <n v="142.97618307319195"/>
    <n v="140.97906288625043"/>
    <n v="137.10587704116188"/>
    <n v="134.21062563689659"/>
    <n v="121.80519219158785"/>
    <n v="114.2785256007045"/>
    <n v="103.37293116005731"/>
    <n v="98.908543470079039"/>
    <n v="107.88413003352539"/>
    <n v="116.6804854149393"/>
    <n v="120.1297884649244"/>
    <n v="119.7052711127905"/>
    <n v="120.47127757643111"/>
    <n v="114.0312029456795"/>
    <n v="123.2407759604412"/>
    <n v="128.38464568429879"/>
    <n v="126.0440008148299"/>
    <n v="129.53169310952711"/>
    <n v="127.4009488395948"/>
    <x v="3"/>
  </r>
  <r>
    <s v="0840085"/>
    <x v="14"/>
    <n v="200.81967213114754"/>
    <n v="213.13742437337942"/>
    <n v="207.07686944396025"/>
    <n v="210.77738515901061"/>
    <n v="207.28441349758972"/>
    <n v="214.34977578475338"/>
    <n v="219.29042610090926"/>
    <n v="210.30567685589517"/>
    <n v="208.80069025021569"/>
    <n v="210"/>
    <n v="219"/>
    <n v="226"/>
    <n v="221"/>
    <n v="212"/>
    <n v="193"/>
    <n v="194.00617747725184"/>
    <n v="200"/>
    <n v="196.59767032598677"/>
    <n v="201.96589095186087"/>
    <n v="193.55110642781875"/>
    <n v="179"/>
    <n v="177"/>
    <n v="165"/>
    <n v="161"/>
    <n v="165"/>
    <n v="168"/>
    <n v="171.74460028399889"/>
    <n v="175"/>
    <n v="173.3249528598366"/>
    <n v="170.4691557213805"/>
    <n v="168"/>
    <n v="161.34274541668782"/>
    <n v="145.93664350819046"/>
    <n v="135.4786682539073"/>
    <n v="127.60862568393949"/>
    <n v="125.56749835085948"/>
    <n v="137.16158227354293"/>
    <n v="141.80647525322584"/>
    <n v="147.85981984351372"/>
    <n v="151.79443842923916"/>
    <n v="148.68943606036541"/>
    <n v="141.97514507538619"/>
    <n v="143.33059363151889"/>
    <n v="146.10829327880609"/>
    <n v="144.3052119083726"/>
    <n v="143.01592190366509"/>
    <n v="139.24937172990559"/>
    <n v="132.27625386865651"/>
    <n v="135.91382783080829"/>
    <n v="139.72590375039491"/>
    <n v="147.0350671319932"/>
    <n v="147.90422847294889"/>
    <n v="143.6769130556159"/>
    <n v="139.5177165354331"/>
    <x v="3"/>
  </r>
  <r>
    <s v="Alla HC "/>
    <x v="2"/>
    <n v="221.27432684617435"/>
    <n v="235.27237102349397"/>
    <n v="221.33128050869706"/>
    <n v="217.87513125812021"/>
    <n v="217.76348848481615"/>
    <n v="221.44081187545902"/>
    <n v="212.67574777375415"/>
    <n v="206.95353578710163"/>
    <n v="197.87002247499441"/>
    <n v="188"/>
    <n v="187"/>
    <n v="189"/>
    <n v="189"/>
    <n v="185"/>
    <n v="181"/>
    <n v="177.63614193364987"/>
    <n v="178"/>
    <n v="181.58239376837005"/>
    <n v="182.69397831284462"/>
    <n v="182.42214916134421"/>
    <n v="182"/>
    <n v="178"/>
    <n v="178"/>
    <n v="178"/>
    <n v="175"/>
    <n v="174.63693409207141"/>
    <n v="178.18968720627774"/>
    <n v="179.36895923508197"/>
    <n v="178.50353699458501"/>
    <n v="177.51771793986333"/>
    <n v="170"/>
    <n v="165"/>
    <n v="162.44075864008221"/>
    <n v="160"/>
    <n v="158"/>
    <n v="157"/>
    <n v="155"/>
    <n v="150"/>
    <n v="139"/>
    <n v="135"/>
    <n v="128"/>
    <n v="117"/>
    <n v="116"/>
    <n v="116"/>
    <n v="123"/>
    <n v="125"/>
    <n v="129"/>
    <n v="130"/>
    <n v="131"/>
    <n v="138"/>
    <n v="139"/>
    <n v="135"/>
    <n v="138"/>
    <n v="140"/>
    <x v="3"/>
  </r>
  <r>
    <s v="0840061"/>
    <x v="15"/>
    <n v="173.19508448540708"/>
    <n v="180.11785805790419"/>
    <n v="178.88789007319892"/>
    <n v="185.86928442262982"/>
    <n v="194.559585492228"/>
    <n v="204.43864229765012"/>
    <n v="214.73354231974923"/>
    <n v="207.66102584284403"/>
    <n v="193.30708661417322"/>
    <n v="186"/>
    <n v="176"/>
    <n v="180"/>
    <n v="188"/>
    <n v="190"/>
    <n v="188"/>
    <n v="198.15698320371217"/>
    <n v="200"/>
    <n v="198.57417233633907"/>
    <n v="196.95345740361816"/>
    <n v="177.05428367598418"/>
    <n v="176"/>
    <n v="176"/>
    <n v="181"/>
    <n v="188"/>
    <n v="188"/>
    <n v="192"/>
    <n v="199.794397871912"/>
    <n v="210"/>
    <n v="204.41727842717162"/>
    <n v="205.0479523754137"/>
    <n v="200"/>
    <n v="192.66231682532893"/>
    <n v="191.32801866614815"/>
    <n v="182.71546278198332"/>
    <n v="179.02503407836946"/>
    <n v="176.20555153374897"/>
    <n v="171.25500840118909"/>
    <n v="165.23568300850002"/>
    <n v="152.14251324025037"/>
    <n v="144.29089043511721"/>
    <n v="142.21139358189339"/>
    <n v="131.23095836228549"/>
    <n v="131.6350469742579"/>
    <n v="126.1259326855977"/>
    <n v="131.14542699635709"/>
    <n v="134.712574463967"/>
    <n v="138.15937993829479"/>
    <n v="149.8968008255934"/>
    <n v="149.54638886796309"/>
    <n v="154.08167665703559"/>
    <n v="157.04567541302239"/>
    <n v="149.0280076591049"/>
    <n v="151.31835303286141"/>
    <n v="158.0211647081737"/>
    <x v="3"/>
  </r>
  <r>
    <s v="0840005"/>
    <x v="16"/>
    <n v="202.85994672648255"/>
    <n v="212.15484945192176"/>
    <n v="205.17051705170516"/>
    <n v="194.48165014733459"/>
    <n v="183.48261327713382"/>
    <n v="173.50993377483442"/>
    <n v="175.68659127625202"/>
    <n v="171.4363217143632"/>
    <n v="168.04221350290894"/>
    <n v="163"/>
    <n v="168"/>
    <n v="177"/>
    <n v="182"/>
    <n v="181"/>
    <n v="173"/>
    <n v="166.20911709879681"/>
    <n v="167"/>
    <n v="176.13291011008306"/>
    <n v="183.1373866308364"/>
    <n v="188.02163317086197"/>
    <n v="186"/>
    <n v="181"/>
    <n v="176"/>
    <n v="171"/>
    <n v="168"/>
    <n v="167"/>
    <n v="165.17095934667503"/>
    <n v="160"/>
    <n v="158.73826845115789"/>
    <n v="158.00598907873876"/>
    <n v="153"/>
    <n v="151.07960599273738"/>
    <n v="141.65942658557776"/>
    <n v="137.14583695463236"/>
    <n v="139.55458069560117"/>
    <n v="138.08646657275978"/>
    <n v="137.00200010811395"/>
    <n v="133.91727493917276"/>
    <n v="124.63717887622927"/>
    <n v="120.70936346712826"/>
    <n v="114.1667123362745"/>
    <n v="99.843305157687979"/>
    <n v="98.819763952790566"/>
    <n v="100.3937007874016"/>
    <n v="98.27446751145861"/>
    <n v="100.3328631875881"/>
    <n v="104.4069332729127"/>
    <n v="100.8998377341791"/>
    <n v="103.8612453795849"/>
    <n v="116.8232280102476"/>
    <n v="119.0481601854588"/>
    <n v="120.847840139719"/>
    <n v="127.3905556059096"/>
    <n v="126.0221151119932"/>
    <x v="3"/>
  </r>
  <r>
    <s v="0840006"/>
    <x v="17"/>
    <n v="148.4941438929169"/>
    <n v="149.22017704088802"/>
    <n v="157.44261371637796"/>
    <n v="168.15286624203821"/>
    <n v="181.93456614509245"/>
    <n v="186.19605601600458"/>
    <n v="180.59144415733564"/>
    <n v="168.9980017128176"/>
    <n v="143.18278957116399"/>
    <n v="139"/>
    <n v="140"/>
    <n v="143"/>
    <n v="152"/>
    <n v="140"/>
    <n v="135"/>
    <n v="125.66612099892026"/>
    <n v="114"/>
    <n v="126.32908727234445"/>
    <n v="133.85104129897636"/>
    <n v="138.71929575465001"/>
    <n v="148"/>
    <n v="145"/>
    <n v="140"/>
    <n v="143"/>
    <n v="141"/>
    <n v="141"/>
    <n v="132.56384217174846"/>
    <n v="124"/>
    <n v="117.63110195928535"/>
    <n v="106.80651475421944"/>
    <n v="108"/>
    <n v="112.41871685913371"/>
    <n v="112.5489382981059"/>
    <n v="136.10200364298726"/>
    <n v="146.50098103335512"/>
    <n v="146.94055520565865"/>
    <n v="156.7408774187283"/>
    <n v="141.57352618891082"/>
    <n v="128.01911752154987"/>
    <n v="125.12000388873359"/>
    <n v="111.97376669720791"/>
    <n v="95.820981160944825"/>
    <n v="93.866666666666674"/>
    <n v="98.319031385917484"/>
    <n v="107.1153172099544"/>
    <n v="111.4904884677026"/>
    <n v="111.6910711811169"/>
    <n v="103.0795059911226"/>
    <n v="92.727835547963267"/>
    <n v="90.349451907453613"/>
    <n v="93.946078151250902"/>
    <n v="100.4321876929409"/>
    <n v="109.1096242923314"/>
    <n v="115.5471084599444"/>
    <x v="3"/>
  </r>
  <r>
    <s v="0840010"/>
    <x v="18"/>
    <n v="310.13257575757575"/>
    <n v="315.90909090909093"/>
    <n v="285.2453635319219"/>
    <n v="266.06726606726608"/>
    <n v="248.37147152163018"/>
    <n v="238.23975720789076"/>
    <n v="234.81644391811875"/>
    <n v="224.26594667566656"/>
    <n v="218.81355932203388"/>
    <n v="214"/>
    <n v="217"/>
    <n v="180"/>
    <n v="165"/>
    <n v="157"/>
    <n v="143"/>
    <n v="167.97525576968832"/>
    <n v="168"/>
    <n v="168.97419760855885"/>
    <n v="174.28784138552564"/>
    <n v="184.94674002106987"/>
    <n v="189"/>
    <n v="192"/>
    <n v="202"/>
    <n v="200"/>
    <n v="208"/>
    <n v="201"/>
    <n v="195.93580711615249"/>
    <n v="191"/>
    <n v="174.10002782767083"/>
    <n v="163.51581738965714"/>
    <n v="152"/>
    <n v="151.90827231969055"/>
    <n v="151.63241537363339"/>
    <n v="163.42967196508297"/>
    <n v="164.02037147992809"/>
    <n v="165.75453468802596"/>
    <n v="171.28538838400837"/>
    <n v="165.03035299407929"/>
    <n v="155.64866153189993"/>
    <n v="148.19095477386935"/>
    <n v="134.44828670229489"/>
    <n v="124.39144054043859"/>
    <n v="125.5075488063961"/>
    <n v="124.8521752258259"/>
    <n v="129.26282938615259"/>
    <n v="129.16383412644461"/>
    <n v="140.0584206285254"/>
    <n v="146.43185800547101"/>
    <n v="150.91191749137371"/>
    <n v="157.15736040609141"/>
    <n v="155.08315330631859"/>
    <n v="159.4591805139849"/>
    <n v="160.02917198447631"/>
    <n v="164.64088397790059"/>
    <x v="3"/>
  </r>
  <r>
    <s v="0842688"/>
    <x v="19"/>
    <n v="234.22299825392867"/>
    <n v="244"/>
    <n v="234.34099153567109"/>
    <n v="211.88857205527529"/>
    <n v="192.87172823463894"/>
    <n v="203.08346624136098"/>
    <n v="202.95583433579654"/>
    <n v="209.44801896376566"/>
    <n v="200.30170968823333"/>
    <n v="188"/>
    <n v="183"/>
    <n v="175"/>
    <n v="175"/>
    <n v="179"/>
    <n v="177"/>
    <n v="170.72864846787343"/>
    <n v="158"/>
    <n v="150.3397977788828"/>
    <n v="146.28346521257839"/>
    <n v="147.50050597045131"/>
    <n v="158"/>
    <n v="151"/>
    <n v="150"/>
    <n v="151"/>
    <n v="145"/>
    <n v="151"/>
    <n v="154.81889159093816"/>
    <n v="164"/>
    <n v="177.59808325846063"/>
    <n v="173.15888958897003"/>
    <n v="170"/>
    <n v="162.6207352455103"/>
    <n v="148.78096543620876"/>
    <n v="153.2469752280025"/>
    <n v="149.51774340309373"/>
    <n v="151.81835674427555"/>
    <n v="152.34876969206607"/>
    <n v="151.74299384825702"/>
    <n v="142.42655251275434"/>
    <n v="130.76219297628265"/>
    <n v="127.499030358591"/>
    <n v="110.8897820629177"/>
    <n v="112.0081083310745"/>
    <n v="117.9828734538535"/>
    <n v="116.8197507751711"/>
    <n v="119.32990592102961"/>
    <n v="117.39524928460089"/>
    <n v="119.3239240285764"/>
    <n v="118.27257952170881"/>
    <n v="125.6682941538033"/>
    <n v="130.55870970732039"/>
    <n v="126.3420666381592"/>
    <n v="124.0951396070321"/>
    <n v="118.95554566921049"/>
    <x v="3"/>
  </r>
  <r>
    <s v="0842692"/>
    <x v="20"/>
    <n v="289.85507246376812"/>
    <n v="318"/>
    <n v="331.25354509359045"/>
    <n v="344.78443863041747"/>
    <n v="337.83477076713575"/>
    <n v="330.26898195437519"/>
    <n v="322.65030117058757"/>
    <n v="304.12019121329388"/>
    <n v="286.88805203697365"/>
    <n v="267"/>
    <n v="253"/>
    <n v="258"/>
    <n v="248"/>
    <n v="242"/>
    <n v="235"/>
    <n v="230.06859327561"/>
    <n v="233"/>
    <n v="245.92444221888388"/>
    <n v="256.01151110988127"/>
    <n v="254.19611307420493"/>
    <n v="257"/>
    <n v="253"/>
    <n v="259"/>
    <n v="257"/>
    <n v="252"/>
    <n v="245"/>
    <n v="240.15388922504494"/>
    <n v="255"/>
    <n v="262.55199248624717"/>
    <n v="265.85800927577594"/>
    <n v="255"/>
    <n v="240.30918217760205"/>
    <n v="215.93254109442825"/>
    <n v="183.56643356643357"/>
    <n v="175.99971347217993"/>
    <n v="171.59343177875843"/>
    <n v="174.08353419433752"/>
    <n v="172.34994876957091"/>
    <n v="160.64790705191518"/>
    <n v="149.05226881102811"/>
    <n v="141.65206845438621"/>
    <n v="131.24190531011661"/>
    <n v="126.6046126424572"/>
    <n v="126.4648393518226"/>
    <n v="132.4317013794969"/>
    <n v="144.52345027601851"/>
    <n v="165.38724363468549"/>
    <n v="174.40705435407699"/>
    <n v="181.7902183943402"/>
    <n v="190.0060447310095"/>
    <n v="185.8713661696039"/>
    <n v="181.49412338372039"/>
    <n v="184.011553818707"/>
    <n v="183.4047444874073"/>
    <x v="4"/>
  </r>
  <r>
    <s v="0840062"/>
    <x v="21"/>
    <n v="177.81924820047988"/>
    <n v="184.28646379853095"/>
    <n v="186.84759916492695"/>
    <n v="197.59697009272563"/>
    <n v="198.92402571840967"/>
    <n v="205.94785798506484"/>
    <n v="204.98759629194413"/>
    <n v="199.63489372799583"/>
    <n v="194.40832249674904"/>
    <n v="180"/>
    <n v="175"/>
    <n v="170"/>
    <n v="180"/>
    <n v="178"/>
    <n v="167"/>
    <n v="169.26991079192297"/>
    <n v="164"/>
    <n v="173.86844467239388"/>
    <n v="182.06226427155914"/>
    <n v="183.96812749003985"/>
    <n v="175"/>
    <n v="166"/>
    <n v="161"/>
    <n v="161"/>
    <n v="169"/>
    <n v="183"/>
    <n v="199.15047409361404"/>
    <n v="211"/>
    <n v="219.1527978589227"/>
    <n v="213.20109018627431"/>
    <n v="206"/>
    <n v="191.72031974122112"/>
    <n v="174.8347700396971"/>
    <n v="171.79309038085012"/>
    <n v="166.06467870642587"/>
    <n v="164.19312417809508"/>
    <n v="171.55261525739093"/>
    <n v="172.62911809037499"/>
    <n v="172.47728946722319"/>
    <n v="170.57464181173935"/>
    <n v="161.70530109999379"/>
    <n v="143.85476322594829"/>
    <n v="135.53652520932789"/>
    <n v="135.45059427826959"/>
    <n v="130.96915020591621"/>
    <n v="131.05333088481521"/>
    <n v="139.0709110011156"/>
    <n v="146.88567246706779"/>
    <n v="155.3625451351615"/>
    <n v="167.03764427409641"/>
    <n v="167.40183829121489"/>
    <n v="168.0993729419564"/>
    <n v="172.03038899214189"/>
    <n v="170.75820117314791"/>
    <x v="3"/>
  </r>
  <r>
    <s v="0840025"/>
    <x v="22"/>
    <n v="233.35143943508962"/>
    <n v="246.01092896174865"/>
    <n v="243.84371237824232"/>
    <n v="243.00699300699299"/>
    <n v="250.355152442356"/>
    <n v="253.31289015441899"/>
    <n v="248.30601092896177"/>
    <n v="240.93746577592813"/>
    <n v="233.88762091077055"/>
    <n v="229"/>
    <n v="234"/>
    <n v="240"/>
    <n v="237"/>
    <n v="226"/>
    <n v="221"/>
    <n v="215.11484991669627"/>
    <n v="214"/>
    <n v="221.36842965748386"/>
    <n v="220.96317280453255"/>
    <n v="230.46566692975532"/>
    <n v="232"/>
    <n v="227"/>
    <n v="224"/>
    <n v="230"/>
    <n v="229"/>
    <n v="240"/>
    <n v="242.21553981957513"/>
    <n v="240"/>
    <n v="240.62502519612667"/>
    <n v="234.01813567814827"/>
    <n v="231"/>
    <n v="220.66227730441517"/>
    <n v="216.16306529220702"/>
    <n v="204.95756172839504"/>
    <n v="204.32914340789526"/>
    <n v="206.42323345026045"/>
    <n v="209.76329463082942"/>
    <n v="221.41002212176588"/>
    <n v="218.41068511578746"/>
    <n v="204.67957842212164"/>
    <n v="195.14298031326339"/>
    <n v="173.56951701287119"/>
    <n v="169.03824164655069"/>
    <n v="173.04313415116741"/>
    <n v="174.23554941803121"/>
    <n v="174.42931722796601"/>
    <n v="184.43106240467921"/>
    <n v="191.77480347083829"/>
    <n v="194.8280583701733"/>
    <n v="202.7644015016117"/>
    <n v="194.99883150268761"/>
    <n v="190.48508769881121"/>
    <n v="190.7892686878759"/>
    <n v="188.54052028941391"/>
    <x v="4"/>
  </r>
  <r>
    <s v="0840080"/>
    <x v="23"/>
    <n v="147.73139745916515"/>
    <n v="164.1123882503193"/>
    <n v="172.10871944545787"/>
    <n v="182.47365501941209"/>
    <n v="185.0631003955547"/>
    <n v="186.22521582392562"/>
    <n v="173.99962070927367"/>
    <n v="161.95103362865581"/>
    <n v="152.24815025611838"/>
    <n v="145"/>
    <n v="148"/>
    <n v="149"/>
    <n v="147"/>
    <n v="147"/>
    <n v="142"/>
    <n v="140.34923019151333"/>
    <n v="139"/>
    <n v="136.80964395850853"/>
    <n v="136.6931630107928"/>
    <n v="133.727562684795"/>
    <n v="137"/>
    <n v="134"/>
    <n v="135"/>
    <n v="139"/>
    <n v="136"/>
    <n v="137"/>
    <n v="138.55160450997397"/>
    <n v="140"/>
    <n v="140.74875972554304"/>
    <n v="138.62531459567614"/>
    <n v="138"/>
    <n v="134.14748708313761"/>
    <n v="130.67627000804617"/>
    <n v="133.02337192248885"/>
    <n v="127.57195226581392"/>
    <n v="128.6504044726239"/>
    <n v="126.1812857713297"/>
    <n v="120.03203366675565"/>
    <n v="116.70286091964876"/>
    <n v="106.25319743418206"/>
    <n v="100.56920028931729"/>
    <n v="87.252854248786846"/>
    <n v="79.492653522541758"/>
    <n v="79.385282609720463"/>
    <n v="80.219468356825274"/>
    <n v="88.012835205134081"/>
    <n v="98.162227162329998"/>
    <n v="103.3287430552258"/>
    <n v="107.2131691928177"/>
    <n v="113.8393915916961"/>
    <n v="111.80035875998639"/>
    <n v="108.6054397571791"/>
    <n v="111.0820514039801"/>
    <n v="106.71379779789341"/>
    <x v="4"/>
  </r>
  <r>
    <s v="0840033"/>
    <x v="24"/>
    <n v="210.03655699567963"/>
    <n v="202.10409745293467"/>
    <n v="188.11881188118812"/>
    <n v="192.58281060856169"/>
    <n v="189.47601149679417"/>
    <n v="192.08664898320072"/>
    <n v="198.22192953572605"/>
    <n v="180.86271075104008"/>
    <n v="174.52006980802793"/>
    <n v="186"/>
    <n v="185"/>
    <n v="200"/>
    <n v="204"/>
    <n v="194"/>
    <n v="193"/>
    <n v="200.52854969167936"/>
    <n v="204"/>
    <n v="202.64036901542866"/>
    <n v="208.81878946395076"/>
    <n v="217.5309291918926"/>
    <n v="224"/>
    <n v="218"/>
    <n v="217"/>
    <n v="224"/>
    <n v="219"/>
    <n v="222"/>
    <n v="220.94589310695386"/>
    <n v="213"/>
    <n v="206.59475040398308"/>
    <n v="204.72730134578558"/>
    <n v="205"/>
    <n v="195.61793426901406"/>
    <n v="200"/>
    <n v="209.46764256753198"/>
    <n v="200.49067454559844"/>
    <n v="194.87035048497543"/>
    <n v="191.3153590460613"/>
    <n v="180.17194395119463"/>
    <n v="173.08655206036593"/>
    <n v="163.30459895856123"/>
    <n v="150.64029967767229"/>
    <n v="134.3868728742417"/>
    <n v="135.43599257884969"/>
    <n v="141.03166802000081"/>
    <n v="145.0407001964837"/>
    <n v="142.44286813381919"/>
    <n v="143.2796692770477"/>
    <n v="146.68947390379239"/>
    <n v="157.16609674313599"/>
    <n v="170.32757850131591"/>
    <n v="170.68559871218059"/>
    <n v="164.36865918887071"/>
    <n v="161.51205578010649"/>
    <n v="167.5886728864412"/>
    <x v="4"/>
  </r>
  <r>
    <s v="Alla HC "/>
    <x v="2"/>
    <n v="221.27432684617435"/>
    <n v="235.27237102349397"/>
    <n v="221.33128050869706"/>
    <n v="217.87513125812021"/>
    <n v="217.76348848481615"/>
    <n v="221.44081187545902"/>
    <n v="212.67574777375415"/>
    <n v="206.95353578710163"/>
    <n v="197.87002247499441"/>
    <n v="188"/>
    <n v="187"/>
    <n v="189"/>
    <n v="189"/>
    <n v="185"/>
    <n v="181"/>
    <n v="177.63614193364987"/>
    <n v="178"/>
    <n v="181.58239376837005"/>
    <n v="182.69397831284462"/>
    <n v="182.42214916134421"/>
    <n v="182"/>
    <n v="178"/>
    <n v="178"/>
    <n v="178"/>
    <n v="175"/>
    <n v="174.63693409207141"/>
    <n v="178.18968720627774"/>
    <n v="179.36895923508197"/>
    <n v="178.50353699458501"/>
    <n v="177.51771793986333"/>
    <n v="170"/>
    <n v="165"/>
    <n v="162.44075864008221"/>
    <n v="160"/>
    <n v="158"/>
    <n v="157"/>
    <n v="155"/>
    <n v="150"/>
    <n v="139"/>
    <n v="135"/>
    <n v="128"/>
    <n v="117"/>
    <n v="116"/>
    <n v="116"/>
    <n v="123"/>
    <n v="125"/>
    <n v="129"/>
    <n v="130"/>
    <n v="131"/>
    <n v="138"/>
    <n v="139"/>
    <n v="135"/>
    <n v="138"/>
    <n v="140"/>
    <x v="4"/>
  </r>
  <r>
    <s v="0840070"/>
    <x v="25"/>
    <n v="220.69451789176802"/>
    <n v="237.32431951610033"/>
    <n v="255.4561717352415"/>
    <n v="268.1633374580166"/>
    <n v="289.67210240224443"/>
    <n v="338.95624670532419"/>
    <n v="348.86583435906454"/>
    <n v="347.32824427480921"/>
    <n v="326.87651331719132"/>
    <n v="274"/>
    <n v="265"/>
    <n v="241"/>
    <n v="236"/>
    <n v="231"/>
    <n v="232"/>
    <n v="234.72257734594731"/>
    <n v="231"/>
    <n v="230.83034097047889"/>
    <n v="228.27562261292258"/>
    <n v="227.73795736955773"/>
    <n v="221"/>
    <n v="212"/>
    <n v="204"/>
    <n v="185"/>
    <n v="174"/>
    <n v="172"/>
    <n v="166.17070799328246"/>
    <n v="175"/>
    <n v="177.73620205799813"/>
    <n v="169.50143199485652"/>
    <n v="161"/>
    <n v="159.04588087174633"/>
    <n v="159.49970103608149"/>
    <n v="162.63654003368561"/>
    <n v="164.10722938029645"/>
    <n v="159.21563179152321"/>
    <n v="154.00251091050399"/>
    <n v="150.45743138529218"/>
    <n v="143.66858679726229"/>
    <n v="139.82386295089876"/>
    <n v="135.3601158161419"/>
    <n v="124.0662814343528"/>
    <n v="118.9866784900945"/>
    <n v="116.4719414008112"/>
    <n v="118.6199376003393"/>
    <n v="119.5004686885791"/>
    <n v="129.82307831652679"/>
    <n v="132.448202789969"/>
    <n v="130.2607421972973"/>
    <n v="135.83091255133729"/>
    <n v="134.54985159942839"/>
    <n v="135.9155421939453"/>
    <n v="151.51787587281609"/>
    <n v="160.57649001651399"/>
    <x v="4"/>
  </r>
  <r>
    <s v="0840050"/>
    <x v="26"/>
    <n v="220.82795825026386"/>
    <n v="227.87193973634652"/>
    <n v="230.89603202637466"/>
    <n v="227.17096736184752"/>
    <n v="220.9755521436164"/>
    <n v="232.9478404531508"/>
    <n v="234.08527223337663"/>
    <n v="235.98296664300921"/>
    <n v="230.07803263182785"/>
    <n v="219"/>
    <n v="221"/>
    <n v="230"/>
    <n v="233"/>
    <n v="224"/>
    <n v="220"/>
    <n v="209.52326282253665"/>
    <n v="198"/>
    <n v="203.00409649522075"/>
    <n v="196.32179999433251"/>
    <n v="193.35551920582097"/>
    <n v="199"/>
    <n v="193"/>
    <n v="197"/>
    <n v="199"/>
    <n v="188"/>
    <n v="179"/>
    <n v="162.43317359629927"/>
    <n v="148"/>
    <n v="145.95794029823492"/>
    <n v="144.86635978239119"/>
    <n v="147"/>
    <n v="152.23434599538191"/>
    <n v="150.48451453543606"/>
    <n v="146.52956298200513"/>
    <n v="146.6623178951946"/>
    <n v="144.60194509775434"/>
    <n v="142.77001501979882"/>
    <n v="145.51625971750795"/>
    <n v="141.14160805582739"/>
    <n v="135.54663881712747"/>
    <n v="130.81659432724339"/>
    <n v="119.85101393295631"/>
    <n v="115.6994321952659"/>
    <n v="117.5992012129729"/>
    <n v="124.0511497559437"/>
    <n v="126.1147208310837"/>
    <n v="125.83690506204999"/>
    <n v="122.318199703948"/>
    <n v="114.99289993135029"/>
    <n v="123.7686475448581"/>
    <n v="125.03565113227999"/>
    <n v="126.93554711784"/>
    <n v="130.53137773503249"/>
    <n v="124.67954609215531"/>
    <x v="4"/>
  </r>
  <r>
    <s v="0840039"/>
    <x v="27"/>
    <n v="256.29179331306989"/>
    <n v="248.31804281345566"/>
    <n v="227.72971709141922"/>
    <n v="228.57807231717243"/>
    <n v="223.4676007005254"/>
    <n v="218.92523364485979"/>
    <n v="209.89960308195191"/>
    <n v="208.29428303655106"/>
    <n v="201.10875206416605"/>
    <n v="198"/>
    <n v="202"/>
    <n v="202"/>
    <n v="206"/>
    <n v="207"/>
    <n v="199"/>
    <n v="189.29001556854567"/>
    <n v="185"/>
    <n v="179.11492041280391"/>
    <n v="176.03313015835982"/>
    <n v="170.97823220929891"/>
    <n v="165"/>
    <n v="162"/>
    <n v="165"/>
    <n v="173"/>
    <n v="185"/>
    <n v="195"/>
    <n v="193.20383575116796"/>
    <n v="196"/>
    <n v="191.62847062732718"/>
    <n v="192.69064074030692"/>
    <n v="193"/>
    <n v="185.29927861181517"/>
    <n v="181.76678720770425"/>
    <n v="175.43449002282168"/>
    <n v="176.04713318636729"/>
    <n v="175.54467612007255"/>
    <n v="179.78449285546967"/>
    <n v="181.15729612475818"/>
    <n v="174.51425885302413"/>
    <n v="175.80345833210592"/>
    <n v="161.20301935814041"/>
    <n v="143.47015477494011"/>
    <n v="144.34538517801019"/>
    <n v="141.28831014507111"/>
    <n v="147.72163208577379"/>
    <n v="146.810543919726"/>
    <n v="148.18962672612921"/>
    <n v="145.96864332537839"/>
    <n v="140.27397260273969"/>
    <n v="149.78974185825231"/>
    <n v="147.6865748887279"/>
    <n v="140.5443945812188"/>
    <n v="136.86224489795919"/>
    <n v="133.83713690718989"/>
    <x v="4"/>
  </r>
  <r>
    <s v="0840060"/>
    <x v="28"/>
    <n v="140.06899055918666"/>
    <n v="144.98483037602281"/>
    <n v="141.31725586918793"/>
    <n v="142.10142283838016"/>
    <n v="154.84633569739952"/>
    <n v="171.32740148901399"/>
    <n v="180.10291595197256"/>
    <n v="189.15022078039109"/>
    <n v="193.32129963898916"/>
    <n v="188"/>
    <n v="182"/>
    <n v="182"/>
    <n v="174"/>
    <n v="170"/>
    <n v="162"/>
    <n v="157.57384868051025"/>
    <n v="159"/>
    <n v="165.53901668921966"/>
    <n v="170.98726402312349"/>
    <n v="171.68041586619958"/>
    <n v="167"/>
    <n v="159"/>
    <n v="153"/>
    <n v="146"/>
    <n v="144"/>
    <n v="153"/>
    <n v="162.5884000994148"/>
    <n v="167"/>
    <n v="167.60358266617368"/>
    <n v="158.66125729536549"/>
    <n v="146"/>
    <n v="138.67991137730382"/>
    <n v="130.5420786677187"/>
    <n v="126.02400948013809"/>
    <n v="125.14266298429183"/>
    <n v="122.67677751988802"/>
    <n v="123.89108991309215"/>
    <n v="117.18276767194698"/>
    <n v="113.34921532457662"/>
    <n v="109.86299590935654"/>
    <n v="100.9369558608109"/>
    <n v="91.556292899920706"/>
    <n v="88.449963055740781"/>
    <n v="87.834400021423022"/>
    <n v="85.497806726040139"/>
    <n v="87.953232899454264"/>
    <n v="93.461579263764619"/>
    <n v="98.201592266135918"/>
    <n v="103.38984570419311"/>
    <n v="107.53193257574389"/>
    <n v="103.56234792355851"/>
    <n v="99.963181148748149"/>
    <n v="109.8901098901099"/>
    <n v="120.17167381974249"/>
    <x v="4"/>
  </r>
  <r>
    <s v="0840081"/>
    <x v="29"/>
    <n v="176.13079019073569"/>
    <n v="187.66930328312927"/>
    <n v="185.43263964950714"/>
    <n v="186.84269411501455"/>
    <n v="184.9624060150376"/>
    <n v="184.38808748255002"/>
    <n v="173.98355148847446"/>
    <n v="166.66666666666666"/>
    <n v="161.78521617852164"/>
    <n v="155"/>
    <n v="154"/>
    <n v="153"/>
    <n v="147"/>
    <n v="137"/>
    <n v="134"/>
    <n v="131.38357705286839"/>
    <n v="142"/>
    <n v="143.77921210772311"/>
    <n v="148.27547964955085"/>
    <n v="142.35938277750125"/>
    <n v="142"/>
    <n v="141"/>
    <n v="140"/>
    <n v="143"/>
    <n v="131"/>
    <n v="134"/>
    <n v="127.66071476423144"/>
    <n v="129"/>
    <n v="136.17716528441281"/>
    <n v="131.96270619172844"/>
    <n v="135"/>
    <n v="136.44253528535108"/>
    <n v="128.01367712222185"/>
    <n v="125.21503414481572"/>
    <n v="121.46212108081878"/>
    <n v="120.75968441746271"/>
    <n v="121.31502577207952"/>
    <n v="119.8096773354827"/>
    <n v="117.48906121388035"/>
    <n v="113.35444023459802"/>
    <n v="115.1106467850698"/>
    <n v="109.4045938221013"/>
    <n v="101.8826135105205"/>
    <n v="98.940897454557899"/>
    <n v="93.347337141686097"/>
    <n v="91.345866650736895"/>
    <n v="97.373478539397823"/>
    <n v="96.771708143924798"/>
    <n v="101.2736554426855"/>
    <n v="110.2627151546525"/>
    <n v="114.5771001899212"/>
    <n v="120.3358941044132"/>
    <n v="119.4992811809671"/>
    <n v="113.91034051583701"/>
    <x v="4"/>
  </r>
  <r>
    <s v="0840007"/>
    <x v="30"/>
    <n v="223.83755857263009"/>
    <n v="227.59533261157225"/>
    <n v="213.14621566510735"/>
    <n v="207.87720133269872"/>
    <n v="208.82248310209889"/>
    <n v="209.7560975609756"/>
    <n v="219.36877475099004"/>
    <n v="198.39962344080962"/>
    <n v="188.2339126350399"/>
    <n v="172"/>
    <n v="158"/>
    <n v="163"/>
    <n v="156"/>
    <n v="154"/>
    <n v="153"/>
    <n v="149.50569462912642"/>
    <n v="155"/>
    <n v="163.76757425030908"/>
    <n v="160.40906609979604"/>
    <n v="164.14488766620815"/>
    <n v="159"/>
    <n v="155"/>
    <n v="154"/>
    <n v="151"/>
    <n v="155"/>
    <n v="163"/>
    <n v="165.6410158705965"/>
    <n v="165"/>
    <n v="166.42410752504065"/>
    <n v="159.7670302061326"/>
    <n v="156"/>
    <n v="147.25908828620891"/>
    <n v="134.36652460286712"/>
    <n v="122.69986308419837"/>
    <n v="117.14731098986748"/>
    <n v="116.26768971794318"/>
    <n v="117.97619985814484"/>
    <n v="118.48294202869788"/>
    <n v="114.44321279846611"/>
    <n v="112.46983105390186"/>
    <n v="103.54652925128831"/>
    <n v="93.454907296468534"/>
    <n v="91.966205680625336"/>
    <n v="91.870483034584126"/>
    <n v="93.095517963918837"/>
    <n v="99.114754768670906"/>
    <n v="111.38515069334289"/>
    <n v="118.8131002216203"/>
    <n v="122.7264300574701"/>
    <n v="131.59749575023841"/>
    <n v="127.9224561111573"/>
    <n v="126.3655396861591"/>
    <n v="130.67128198788481"/>
    <n v="128.29903796125319"/>
    <x v="4"/>
  </r>
  <r>
    <s v="0840075"/>
    <x v="31"/>
    <n v="231.28395388896251"/>
    <n v="219.95630007283322"/>
    <n v="201.17912029676734"/>
    <n v="188.57522417801394"/>
    <n v="191.93194656742207"/>
    <n v="193.24378241787471"/>
    <n v="194.91525423728814"/>
    <n v="193.07589880159787"/>
    <n v="183.60546484505164"/>
    <n v="174"/>
    <n v="176"/>
    <n v="176"/>
    <n v="179"/>
    <n v="176"/>
    <n v="175"/>
    <n v="177.91543854390434"/>
    <n v="183"/>
    <n v="185.05930960948953"/>
    <n v="182.90854572713644"/>
    <n v="179.57500581956037"/>
    <n v="171"/>
    <n v="171"/>
    <n v="174"/>
    <n v="177"/>
    <n v="180"/>
    <n v="186"/>
    <n v="188.52405932258273"/>
    <n v="191"/>
    <n v="195.14971249402706"/>
    <n v="190.06183224921503"/>
    <n v="184"/>
    <n v="177.55801659600374"/>
    <n v="166.58222717600569"/>
    <n v="164.90229315252503"/>
    <n v="164.5044718523809"/>
    <n v="161.00849126589779"/>
    <n v="161.2830793905373"/>
    <n v="154.08257789533994"/>
    <n v="147.08972022724836"/>
    <n v="145.32638446252483"/>
    <n v="143.2868412883613"/>
    <n v="138.48820785001931"/>
    <n v="135.20312583632179"/>
    <n v="134.34587578312161"/>
    <n v="136.28821359337999"/>
    <n v="135.14908997031111"/>
    <n v="136.51473261830739"/>
    <n v="140.69865048104859"/>
    <n v="143.6177944794689"/>
    <n v="149.69850139837149"/>
    <n v="156.63444402440999"/>
    <n v="156.4147912576463"/>
    <n v="164.53500975504011"/>
    <n v="172.28281247452759"/>
    <x v="4"/>
  </r>
  <r>
    <s v="0842699"/>
    <x v="32"/>
    <n v="188.62042088854247"/>
    <n v="175.60217560217561"/>
    <n v="165.76297443841983"/>
    <n v="170.24661893396978"/>
    <n v="167.85431512272368"/>
    <n v="189.0145395799677"/>
    <n v="208.4664536741214"/>
    <n v="213.60759493670886"/>
    <n v="197.19407638347622"/>
    <n v="191"/>
    <n v="187"/>
    <n v="186"/>
    <n v="192"/>
    <n v="188"/>
    <n v="182"/>
    <n v="157.17664180462071"/>
    <n v="134"/>
    <n v="129.05577834487787"/>
    <n v="117.09090909090909"/>
    <n v="119.31611495089123"/>
    <n v="125"/>
    <n v="118"/>
    <n v="123"/>
    <n v="120"/>
    <n v="122"/>
    <n v="115"/>
    <n v="112.3031271399224"/>
    <n v="126"/>
    <n v="121.49102623101703"/>
    <n v="139.12840829643437"/>
    <n v="137"/>
    <n v="133.17422434367541"/>
    <n v="133.69467028003612"/>
    <n v="122.21144519883607"/>
    <n v="113.9517896274653"/>
    <n v="114.17418882654306"/>
    <n v="107.50198062039125"/>
    <n v="102.91344808709933"/>
    <n v="106.81198910081743"/>
    <n v="83.162588887549717"/>
    <n v="76.502074938353289"/>
    <n v="68.513732796442099"/>
    <n v="70.954507059249423"/>
    <n v="79.874137722376844"/>
    <n v="83.39880340847283"/>
    <n v="91.438171236575258"/>
    <n v="85.207947968255866"/>
    <n v="89.312295325989894"/>
    <n v="91.674127126230985"/>
    <n v="86.14864864864866"/>
    <n v="95.370988290966451"/>
    <n v="94.361475160012205"/>
    <n v="94.488188976377955"/>
    <n v="102.7020418144027"/>
    <x v="5"/>
  </r>
  <r>
    <s v="0842702"/>
    <x v="33"/>
    <m/>
    <m/>
    <m/>
    <m/>
    <m/>
    <m/>
    <m/>
    <m/>
    <m/>
    <m/>
    <m/>
    <m/>
    <m/>
    <m/>
    <m/>
    <m/>
    <m/>
    <m/>
    <m/>
    <m/>
    <m/>
    <m/>
    <m/>
    <m/>
    <m/>
    <m/>
    <m/>
    <m/>
    <n v="64"/>
    <n v="146"/>
    <n v="213"/>
    <n v="276.16050354051924"/>
    <n v="295.12883480555655"/>
    <n v="266.33785450061652"/>
    <n v="243.02652319923237"/>
    <n v="241.33315486547986"/>
    <n v="190.71962249311835"/>
    <n v="166.25318168637435"/>
    <n v="141.36525725929698"/>
    <n v="110.89586839848835"/>
    <n v="104.5142765991386"/>
    <n v="101.2919230645317"/>
    <n v="111.640571817563"/>
    <n v="123.87197299227429"/>
    <n v="137.91760007791959"/>
    <n v="139.91902834008101"/>
    <n v="135.4436948624805"/>
    <n v="148.2394137863952"/>
    <n v="147.34393175649481"/>
    <n v="161.57571843719731"/>
    <n v="173.68319257301269"/>
    <n v="159.94292385523411"/>
    <n v="152.19319862000981"/>
    <n v="150.74975008330551"/>
    <x v="5"/>
  </r>
  <r>
    <s v="0842701"/>
    <x v="34"/>
    <m/>
    <m/>
    <m/>
    <m/>
    <m/>
    <m/>
    <m/>
    <m/>
    <m/>
    <m/>
    <m/>
    <m/>
    <m/>
    <m/>
    <m/>
    <n v="312"/>
    <n v="274"/>
    <n v="269.97084548104954"/>
    <n v="245.15322076297684"/>
    <n v="238.43782117163414"/>
    <n v="239"/>
    <n v="225"/>
    <n v="204"/>
    <n v="198"/>
    <n v="201"/>
    <n v="204"/>
    <n v="197.51376868607397"/>
    <n v="183"/>
    <n v="177.8879015721121"/>
    <n v="162.75146009085009"/>
    <m/>
    <m/>
    <m/>
    <m/>
    <m/>
    <m/>
    <m/>
    <m/>
    <m/>
    <m/>
    <m/>
    <m/>
    <m/>
    <m/>
    <m/>
    <m/>
    <m/>
    <m/>
    <m/>
    <m/>
    <m/>
    <m/>
    <m/>
    <m/>
    <x v="5"/>
  </r>
  <r>
    <s v="Alla HC "/>
    <x v="2"/>
    <n v="221.27432684617435"/>
    <n v="235.27237102349397"/>
    <n v="221.33128050869706"/>
    <n v="217.87513125812021"/>
    <n v="217.76348848481615"/>
    <n v="221.44081187545902"/>
    <n v="212.67574777375415"/>
    <n v="206.95353578710163"/>
    <n v="197.87002247499441"/>
    <n v="188"/>
    <n v="187"/>
    <n v="189"/>
    <n v="189"/>
    <n v="185"/>
    <n v="181"/>
    <n v="177.63614193364987"/>
    <n v="178"/>
    <n v="181.58239376837005"/>
    <n v="182.69397831284462"/>
    <n v="182.42214916134421"/>
    <n v="182"/>
    <n v="178"/>
    <n v="178"/>
    <n v="178"/>
    <n v="175"/>
    <n v="174.63693409207141"/>
    <n v="178.18968720627774"/>
    <n v="179.36895923508197"/>
    <n v="178.50353699458501"/>
    <n v="177.51771793986333"/>
    <n v="170"/>
    <n v="165"/>
    <n v="162.44075864008221"/>
    <n v="160"/>
    <n v="158"/>
    <n v="157"/>
    <n v="155"/>
    <n v="150"/>
    <n v="139"/>
    <n v="135"/>
    <n v="128"/>
    <n v="117"/>
    <n v="116"/>
    <n v="116"/>
    <n v="123"/>
    <n v="125"/>
    <n v="129"/>
    <n v="130"/>
    <n v="131"/>
    <n v="138"/>
    <n v="139"/>
    <n v="135"/>
    <n v="138"/>
    <n v="140"/>
    <x v="5"/>
  </r>
  <r>
    <s v="0842691"/>
    <x v="35"/>
    <n v="371.22375832053251"/>
    <n v="369.43319838056681"/>
    <n v="366.75062972292193"/>
    <n v="311.3682092555332"/>
    <n v="297.0200293111871"/>
    <n v="304.7064531780689"/>
    <n v="310.19626615605557"/>
    <n v="309.69267139479905"/>
    <n v="291.4338919925512"/>
    <n v="278"/>
    <n v="258"/>
    <n v="242"/>
    <n v="224"/>
    <n v="199"/>
    <n v="199"/>
    <n v="216.03695368944688"/>
    <n v="245"/>
    <n v="277.03984819734342"/>
    <n v="288.61596598960796"/>
    <n v="287.26726032149878"/>
    <n v="262"/>
    <n v="234"/>
    <n v="222"/>
    <n v="210"/>
    <n v="198"/>
    <n v="195"/>
    <n v="178.19025522041764"/>
    <n v="178"/>
    <n v="176.35506677140614"/>
    <n v="186.99372133120792"/>
    <n v="184"/>
    <n v="186.77940046118371"/>
    <n v="192.70633397312858"/>
    <n v="184.64491362763917"/>
    <n v="201.38733497426719"/>
    <n v="189.29988480737231"/>
    <n v="183.12076332444502"/>
    <n v="182.70778342882892"/>
    <n v="160.28254936586933"/>
    <n v="145.85465711361309"/>
    <n v="127.11540908512529"/>
    <n v="98.618705945570071"/>
    <n v="94.897382790434946"/>
    <n v="94.212567882079142"/>
    <n v="108.1642630163774"/>
    <n v="115.4088144530665"/>
    <n v="124.0674381718851"/>
    <n v="143.34001718705241"/>
    <n v="155.6229649625692"/>
    <n v="168.20457312948179"/>
    <n v="172.70209406465969"/>
    <n v="169.0721649484536"/>
    <n v="172.027972027972"/>
    <n v="178.76292823009439"/>
    <x v="5"/>
  </r>
  <r>
    <s v="0840072"/>
    <x v="36"/>
    <n v="240.41387705416921"/>
    <n v="236.49679584986268"/>
    <n v="234.31734317343174"/>
    <n v="233.0547818012999"/>
    <n v="217.4721189591078"/>
    <n v="243.67088607594937"/>
    <n v="250.23938716884774"/>
    <n v="248.13976059527661"/>
    <n v="236.26192826587695"/>
    <n v="198"/>
    <n v="193"/>
    <n v="205"/>
    <n v="227"/>
    <n v="233"/>
    <n v="229"/>
    <n v="211.03817165086312"/>
    <n v="203"/>
    <n v="192.56729283565096"/>
    <n v="186.07709377825265"/>
    <n v="172.18321631561349"/>
    <n v="160"/>
    <n v="163"/>
    <n v="162"/>
    <n v="171"/>
    <n v="176"/>
    <n v="175"/>
    <n v="179.49161334947257"/>
    <n v="195"/>
    <n v="204.3643921025286"/>
    <n v="207.13142191820694"/>
    <n v="205"/>
    <n v="189.15110954561464"/>
    <n v="174.77784970281883"/>
    <n v="169.21394152599996"/>
    <n v="157.66994898564482"/>
    <n v="158.98308119237311"/>
    <n v="163.37571003516365"/>
    <n v="162.52002781220713"/>
    <n v="168.70103844051741"/>
    <n v="171.57981199233365"/>
    <n v="164.95220755575781"/>
    <n v="161.46922447495231"/>
    <n v="173.28651005085979"/>
    <n v="170.3207102736003"/>
    <n v="184.57075514459251"/>
    <n v="189.9066775391864"/>
    <n v="189.5746027917634"/>
    <n v="194.6337051552608"/>
    <n v="186.62575579821319"/>
    <n v="193.5076265832306"/>
    <n v="181.5491469122754"/>
    <n v="189.13676042677011"/>
    <n v="201.71149144254281"/>
    <n v="225.50286030632961"/>
    <x v="5"/>
  </r>
  <r>
    <s v="0842698"/>
    <x v="37"/>
    <n v="493.39460080413556"/>
    <n v="516.96377228292124"/>
    <n v="481.04956268221576"/>
    <n v="461.04651162790702"/>
    <n v="435.29411764705884"/>
    <n v="380.84246970571263"/>
    <n v="358.1580443433769"/>
    <n v="306.63615560640733"/>
    <n v="261.82237600922718"/>
    <n v="221"/>
    <n v="189"/>
    <n v="187"/>
    <n v="182"/>
    <n v="209"/>
    <n v="231"/>
    <n v="236.0754716981132"/>
    <n v="264"/>
    <n v="266.46387832699617"/>
    <n v="256.01950624809507"/>
    <n v="250.68786303882607"/>
    <n v="222"/>
    <n v="196"/>
    <n v="188"/>
    <n v="176"/>
    <n v="182"/>
    <n v="206"/>
    <n v="202.91949703714411"/>
    <n v="203"/>
    <n v="191.79118592774731"/>
    <n v="172.06343177286107"/>
    <n v="167"/>
    <n v="152.65841223597963"/>
    <n v="152.67777887365619"/>
    <n v="134.88534745466356"/>
    <n v="116.78096006454216"/>
    <n v="114.05336721728082"/>
    <n v="100.0869876682188"/>
    <n v="89.598352214212156"/>
    <n v="89.570806551938617"/>
    <n v="88.415112086533938"/>
    <n v="86.021505376344095"/>
    <n v="84.916201117318423"/>
    <n v="94.22901091808744"/>
    <n v="97.232040894012712"/>
    <n v="103.14617885282939"/>
    <n v="108.7187517476651"/>
    <n v="106.104404012923"/>
    <n v="98.242399954199357"/>
    <n v="100.03449465332869"/>
    <n v="102.51082251082251"/>
    <n v="103.37000174611489"/>
    <n v="110.64129668780831"/>
    <n v="109.2597000714116"/>
    <n v="106.3291139240506"/>
    <x v="5"/>
  </r>
  <r>
    <s v="0842703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.03397374082039"/>
    <n v="178.65405894779195"/>
    <n v="173.90766948890675"/>
    <n v="170.00403947140632"/>
    <n v="158.31220868427508"/>
    <n v="144.55186830415471"/>
    <n v="137.37210009117618"/>
    <n v="131.15079857919969"/>
    <n v="128.50616495554351"/>
    <n v="133.8420042281243"/>
    <n v="139.9147213991472"/>
    <n v="148.90762744346489"/>
    <n v="152.8771421101419"/>
    <n v="150.67011521279099"/>
    <n v="142.49410894977589"/>
    <n v="139.83050847457619"/>
    <n v="141.83088380676199"/>
    <n v="145.19335599307379"/>
    <n v="154.0510174358121"/>
    <n v="157.05531431354251"/>
    <n v="155.4145180483934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4" cacheId="0" dataOnRows="1" dataPosition="0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8" indent="0" compact="0" compactData="0" gridDropZones="1" chartFormat="1">
  <location ref="A3:E58" firstHeaderRow="1" firstDataRow="2" firstDataCol="1" rowPageCount="1" colPageCount="1"/>
  <pivotFields count="57">
    <pivotField compact="0" outline="0" subtotalTop="0" showAll="0" includeNewItemsInFilter="1" defaultSubtotal="0"/>
    <pivotField axis="axisCol" compact="0" outline="0" subtotalTop="0" showAll="0" includeNewItemsInFilter="1" sortType="descending" rankBy="0">
      <items count="40">
        <item x="37"/>
        <item x="31"/>
        <item x="10"/>
        <item x="30"/>
        <item x="29"/>
        <item x="9"/>
        <item x="28"/>
        <item x="5"/>
        <item x="19"/>
        <item x="27"/>
        <item x="8"/>
        <item x="36"/>
        <item x="4"/>
        <item x="26"/>
        <item x="35"/>
        <item x="7"/>
        <item x="18"/>
        <item x="17"/>
        <item x="16"/>
        <item x="15"/>
        <item x="6"/>
        <item x="3"/>
        <item x="25"/>
        <item x="2"/>
        <item x="14"/>
        <item x="24"/>
        <item x="23"/>
        <item x="34"/>
        <item x="33"/>
        <item x="13"/>
        <item x="32"/>
        <item x="12"/>
        <item x="38"/>
        <item x="22"/>
        <item x="21"/>
        <item x="1"/>
        <item x="11"/>
        <item x="20"/>
        <item x="0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numFmtId="3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axis="axisPage" compact="0" outline="0" subtotalTop="0" showAll="0" includeNewItemsInFilter="1" defaultSubtotal="0">
      <items count="6">
        <item h="1" x="0"/>
        <item x="1"/>
        <item h="1" x="3"/>
        <item h="1" x="4"/>
        <item h="1" x="5"/>
        <item h="1" x="2"/>
      </items>
    </pivotField>
  </pivotFields>
  <rowFields count="1">
    <field x="-2"/>
  </rowFields>
  <rowItems count="5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</rowItems>
  <colFields count="1">
    <field x="1"/>
  </colFields>
  <colItems count="4">
    <i>
      <x v="5"/>
    </i>
    <i>
      <x v="10"/>
    </i>
    <i>
      <x v="23"/>
    </i>
    <i t="grand">
      <x/>
    </i>
  </colItems>
  <pageFields count="1">
    <pageField fld="56" item="1" hier="0"/>
  </pageFields>
  <dataFields count="54">
    <dataField name="Kv 4 2010" fld="2" baseField="0" baseItem="0"/>
    <dataField name="Kv 1 2011" fld="3" baseField="0" baseItem="0"/>
    <dataField name="Kv 2 2011" fld="4" baseField="0" baseItem="0"/>
    <dataField name="Kv 3 2011" fld="5" baseField="0" baseItem="0"/>
    <dataField name="Kv 4 2011" fld="6" baseField="0" baseItem="0"/>
    <dataField name="Kv 1 2012" fld="7" baseField="0" baseItem="0"/>
    <dataField name="Kv 2 2012" fld="8" baseField="0" baseItem="0"/>
    <dataField name="Kv 3 2012" fld="9" baseField="1" baseItem="41"/>
    <dataField name="Kv 4 2012" fld="10" baseField="1" baseItem="30"/>
    <dataField name="Kv 1 2013" fld="11" baseField="1" baseItem="18" numFmtId="4"/>
    <dataField name="Kv 2 2013" fld="12" baseField="1" baseItem="30" numFmtId="2"/>
    <dataField name="Kv 3 2013" fld="13" baseField="1" baseItem="30" numFmtId="2"/>
    <dataField name="Kv 4 2013" fld="14" baseField="1" baseItem="30" numFmtId="2"/>
    <dataField name="Kv 1 2014" fld="15" baseField="1" baseItem="30" numFmtId="164"/>
    <dataField name="Kv 2 2014" fld="16" baseField="1" baseItem="30"/>
    <dataField name="Kv 3 2014" fld="17" baseField="1" baseItem="30"/>
    <dataField name="Kv 4 2014" fld="18" baseField="1" baseItem="30" numFmtId="4"/>
    <dataField name="Kv 1 2015" fld="19" baseField="1" baseItem="30"/>
    <dataField name="Kv 2 2015" fld="20" baseField="1" baseItem="18"/>
    <dataField name="Kv 3 2015" fld="21" baseField="1" baseItem="30"/>
    <dataField name="Kv 4 2015" fld="22" baseField="1" baseItem="30" numFmtId="2"/>
    <dataField name="Kv 1 2016" fld="23" baseField="1" baseItem="33"/>
    <dataField name="Kv 2 2016" fld="24" baseField="1" baseItem="15"/>
    <dataField name="Kv 3 2016" fld="25" baseField="1" baseItem="23"/>
    <dataField name="Kv 4 2016" fld="26" baseField="1" baseItem="30"/>
    <dataField name="Kv 1 2017" fld="27" baseField="1" baseItem="23"/>
    <dataField name="Kv 2 2017" fld="28" baseField="1" baseItem="18"/>
    <dataField name="Kv 3 2017" fld="29" baseField="1" baseItem="30"/>
    <dataField name="Kv 4 2017" fld="30" baseField="1" baseItem="23"/>
    <dataField name="Kv 1 2018" fld="31" baseField="1" baseItem="15" numFmtId="4"/>
    <dataField name="Kv 2 2018" fld="32" baseField="1" baseItem="33"/>
    <dataField name="Kv 3 2018" fld="33" baseField="1" baseItem="33"/>
    <dataField name="Kv 4 2018" fld="34" baseField="1" baseItem="30"/>
    <dataField name="Kv 1 2019" fld="35" baseField="1" baseItem="11" numFmtId="2"/>
    <dataField name="Kv 2 2019" fld="36" baseField="1" baseItem="11" numFmtId="2"/>
    <dataField name="Kv 3 2019" fld="37" baseField="1" baseItem="11" numFmtId="2"/>
    <dataField name="Kv 4 2019" fld="38" baseField="1" baseItem="25"/>
    <dataField name="Kv 1 2020" fld="39" baseField="1" baseItem="33"/>
    <dataField name="Kv 2 2020" fld="40" baseField="1" baseItem="33"/>
    <dataField name="Kv 3 2020" fld="41" baseField="1" baseItem="33"/>
    <dataField name="Kv 4 2020" fld="42" baseField="1" baseItem="33"/>
    <dataField name="Kv 1 2021" fld="43" baseField="1" baseItem="25"/>
    <dataField name="Kv 2 2021" fld="44" baseField="1" baseItem="25"/>
    <dataField name="Kv 3 2021" fld="45" baseField="1" baseItem="0"/>
    <dataField name="Kv 4 2021" fld="46" baseField="1" baseItem="20"/>
    <dataField name="Kv 1 2022" fld="47" baseField="1" baseItem="0" numFmtId="2"/>
    <dataField name="Kv 2 2022" fld="48" baseField="1" baseItem="25"/>
    <dataField name="Kv 3 2022" fld="49" baseField="1" baseItem="20"/>
    <dataField name="Kv 4 2022" fld="50" baseField="1" baseItem="20"/>
    <dataField name="Kv 1 2023" fld="51" baseField="1" baseItem="20"/>
    <dataField name="Kv 2 2023" fld="52" baseField="0" baseItem="0"/>
    <dataField name="Kv 3 2023" fld="53" baseField="0" baseItem="0"/>
    <dataField name="Kv 4 2023" fld="54" baseField="0" baseItem="0"/>
    <dataField name="Kv 1 2024" fld="55" baseField="0" baseItem="0"/>
  </dataFields>
  <formats count="6">
    <format dxfId="5">
      <pivotArea outline="0" fieldPosition="0">
        <references count="2">
          <reference field="4294967294" count="1" selected="0">
            <x v="14"/>
          </reference>
          <reference field="1" count="1" selected="0">
            <x v="0"/>
          </reference>
        </references>
      </pivotArea>
    </format>
    <format dxfId="4">
      <pivotArea outline="0" fieldPosition="0">
        <references count="1">
          <reference field="4294967294" count="1">
            <x v="29"/>
          </reference>
        </references>
      </pivotArea>
    </format>
    <format dxfId="3">
      <pivotArea outline="0" fieldPosition="0">
        <references count="1">
          <reference field="4294967294" count="1">
            <x v="33"/>
          </reference>
        </references>
      </pivotArea>
    </format>
    <format dxfId="2">
      <pivotArea outline="0" fieldPosition="0">
        <references count="1">
          <reference field="4294967294" count="1">
            <x v="34"/>
          </reference>
        </references>
      </pivotArea>
    </format>
    <format dxfId="1">
      <pivotArea outline="0" fieldPosition="0">
        <references count="1">
          <reference field="4294967294" count="1">
            <x v="35"/>
          </reference>
        </references>
      </pivotArea>
    </format>
    <format dxfId="0">
      <pivotArea outline="0" fieldPosition="0">
        <references count="1">
          <reference field="4294967294" count="1">
            <x v="45"/>
          </reference>
        </references>
      </pivotArea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topLeftCell="A4" workbookViewId="0">
      <selection activeCell="Y20" sqref="Y20"/>
    </sheetView>
  </sheetViews>
  <sheetFormatPr defaultColWidth="8.85546875" defaultRowHeight="12.75" x14ac:dyDescent="0.2"/>
  <cols>
    <col min="1" max="16384" width="8.85546875" style="26"/>
  </cols>
  <sheetData/>
  <pageMargins left="0.38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8"/>
  <sheetViews>
    <sheetView topLeftCell="A25" workbookViewId="0">
      <selection activeCell="G53" sqref="G53"/>
    </sheetView>
  </sheetViews>
  <sheetFormatPr defaultRowHeight="12.75" x14ac:dyDescent="0.2"/>
  <cols>
    <col min="1" max="1" width="18.7109375" bestFit="1" customWidth="1"/>
    <col min="2" max="4" width="27.42578125" bestFit="1" customWidth="1"/>
    <col min="5" max="5" width="12" bestFit="1" customWidth="1"/>
    <col min="6" max="40" width="33" bestFit="1" customWidth="1"/>
    <col min="41" max="41" width="12" bestFit="1" customWidth="1"/>
  </cols>
  <sheetData>
    <row r="1" spans="1:5" x14ac:dyDescent="0.2">
      <c r="A1" s="61" t="s">
        <v>101</v>
      </c>
      <c r="B1" s="62" t="s">
        <v>90</v>
      </c>
    </row>
    <row r="3" spans="1:5" x14ac:dyDescent="0.2">
      <c r="A3" s="42"/>
      <c r="B3" s="43" t="s">
        <v>86</v>
      </c>
      <c r="C3" s="44"/>
      <c r="D3" s="44"/>
      <c r="E3" s="45"/>
    </row>
    <row r="4" spans="1:5" x14ac:dyDescent="0.2">
      <c r="A4" s="43" t="s">
        <v>93</v>
      </c>
      <c r="B4" s="42" t="s">
        <v>32</v>
      </c>
      <c r="C4" s="46" t="s">
        <v>20</v>
      </c>
      <c r="D4" s="46" t="s">
        <v>98</v>
      </c>
      <c r="E4" s="47" t="s">
        <v>110</v>
      </c>
    </row>
    <row r="5" spans="1:5" x14ac:dyDescent="0.2">
      <c r="A5" s="42" t="s">
        <v>129</v>
      </c>
      <c r="B5" s="48">
        <v>229.59701997968168</v>
      </c>
      <c r="C5" s="49">
        <v>191.24952235384026</v>
      </c>
      <c r="D5" s="49">
        <v>221.27432684617435</v>
      </c>
      <c r="E5" s="50">
        <v>642.12086917969623</v>
      </c>
    </row>
    <row r="6" spans="1:5" x14ac:dyDescent="0.2">
      <c r="A6" s="51" t="s">
        <v>130</v>
      </c>
      <c r="B6" s="52">
        <v>228.13299232736571</v>
      </c>
      <c r="C6" s="14">
        <v>197.6900866217517</v>
      </c>
      <c r="D6" s="14">
        <v>235.27237102349397</v>
      </c>
      <c r="E6" s="53">
        <v>661.09544997261139</v>
      </c>
    </row>
    <row r="7" spans="1:5" x14ac:dyDescent="0.2">
      <c r="A7" s="51" t="s">
        <v>94</v>
      </c>
      <c r="B7" s="52">
        <v>200.96269554753309</v>
      </c>
      <c r="C7" s="14">
        <v>188.14928818776451</v>
      </c>
      <c r="D7" s="14">
        <v>221.33128050869706</v>
      </c>
      <c r="E7" s="53">
        <v>610.44326424399469</v>
      </c>
    </row>
    <row r="8" spans="1:5" x14ac:dyDescent="0.2">
      <c r="A8" s="51" t="s">
        <v>95</v>
      </c>
      <c r="B8" s="52">
        <v>184.82188951987609</v>
      </c>
      <c r="C8" s="14">
        <v>176.09577138443717</v>
      </c>
      <c r="D8" s="14">
        <v>217.87513125812021</v>
      </c>
      <c r="E8" s="53">
        <v>578.79279216243344</v>
      </c>
    </row>
    <row r="9" spans="1:5" x14ac:dyDescent="0.2">
      <c r="A9" s="51" t="s">
        <v>131</v>
      </c>
      <c r="B9" s="52">
        <v>179.24692000694085</v>
      </c>
      <c r="C9" s="14">
        <v>181.92307692307691</v>
      </c>
      <c r="D9" s="14">
        <v>217.76348848481615</v>
      </c>
      <c r="E9" s="53">
        <v>578.93348541483397</v>
      </c>
    </row>
    <row r="10" spans="1:5" x14ac:dyDescent="0.2">
      <c r="A10" s="51" t="s">
        <v>132</v>
      </c>
      <c r="B10" s="52">
        <v>185.16570226196737</v>
      </c>
      <c r="C10" s="14">
        <v>181.05263157894737</v>
      </c>
      <c r="D10" s="14">
        <v>221.44081187545902</v>
      </c>
      <c r="E10" s="53">
        <v>587.65914571637381</v>
      </c>
    </row>
    <row r="11" spans="1:5" x14ac:dyDescent="0.2">
      <c r="A11" s="51" t="s">
        <v>133</v>
      </c>
      <c r="B11" s="52">
        <v>187.31330170444562</v>
      </c>
      <c r="C11" s="14">
        <v>184.63302752293578</v>
      </c>
      <c r="D11" s="14">
        <v>212.67574777375415</v>
      </c>
      <c r="E11" s="53">
        <v>584.62207700113549</v>
      </c>
    </row>
    <row r="12" spans="1:5" x14ac:dyDescent="0.2">
      <c r="A12" s="51" t="s">
        <v>134</v>
      </c>
      <c r="B12" s="52">
        <v>184.9036591833127</v>
      </c>
      <c r="C12" s="14">
        <v>173.63221884498481</v>
      </c>
      <c r="D12" s="14">
        <v>206.95353578710163</v>
      </c>
      <c r="E12" s="53">
        <v>565.48941381539908</v>
      </c>
    </row>
    <row r="13" spans="1:5" x14ac:dyDescent="0.2">
      <c r="A13" s="51" t="s">
        <v>135</v>
      </c>
      <c r="B13" s="52">
        <v>179.27369353410097</v>
      </c>
      <c r="C13" s="14">
        <v>166.41394996209249</v>
      </c>
      <c r="D13" s="14">
        <v>197.87002247499441</v>
      </c>
      <c r="E13" s="53">
        <v>543.55766597118782</v>
      </c>
    </row>
    <row r="14" spans="1:5" x14ac:dyDescent="0.2">
      <c r="A14" s="51" t="s">
        <v>136</v>
      </c>
      <c r="B14" s="54">
        <v>166</v>
      </c>
      <c r="C14" s="28">
        <v>155</v>
      </c>
      <c r="D14" s="28">
        <v>188</v>
      </c>
      <c r="E14" s="55">
        <v>509</v>
      </c>
    </row>
    <row r="15" spans="1:5" x14ac:dyDescent="0.2">
      <c r="A15" s="51" t="s">
        <v>137</v>
      </c>
      <c r="B15" s="56">
        <v>167</v>
      </c>
      <c r="C15" s="29">
        <v>150</v>
      </c>
      <c r="D15" s="29">
        <v>187</v>
      </c>
      <c r="E15" s="57">
        <v>504</v>
      </c>
    </row>
    <row r="16" spans="1:5" x14ac:dyDescent="0.2">
      <c r="A16" s="51" t="s">
        <v>138</v>
      </c>
      <c r="B16" s="56">
        <v>205</v>
      </c>
      <c r="C16" s="29">
        <v>152</v>
      </c>
      <c r="D16" s="29">
        <v>189</v>
      </c>
      <c r="E16" s="57">
        <v>546</v>
      </c>
    </row>
    <row r="17" spans="1:5" x14ac:dyDescent="0.2">
      <c r="A17" s="51" t="s">
        <v>139</v>
      </c>
      <c r="B17" s="56">
        <v>207</v>
      </c>
      <c r="C17" s="29">
        <v>142</v>
      </c>
      <c r="D17" s="29">
        <v>189</v>
      </c>
      <c r="E17" s="57">
        <v>538</v>
      </c>
    </row>
    <row r="18" spans="1:5" x14ac:dyDescent="0.2">
      <c r="A18" s="51" t="s">
        <v>140</v>
      </c>
      <c r="B18" s="58">
        <v>203</v>
      </c>
      <c r="C18" s="30">
        <v>136</v>
      </c>
      <c r="D18" s="30">
        <v>185</v>
      </c>
      <c r="E18" s="59">
        <v>524</v>
      </c>
    </row>
    <row r="19" spans="1:5" x14ac:dyDescent="0.2">
      <c r="A19" s="51" t="s">
        <v>141</v>
      </c>
      <c r="B19" s="52">
        <v>197</v>
      </c>
      <c r="C19" s="14">
        <v>131</v>
      </c>
      <c r="D19" s="14">
        <v>181</v>
      </c>
      <c r="E19" s="53">
        <v>509</v>
      </c>
    </row>
    <row r="20" spans="1:5" x14ac:dyDescent="0.2">
      <c r="A20" s="51" t="s">
        <v>142</v>
      </c>
      <c r="B20" s="52">
        <v>151.86695952306243</v>
      </c>
      <c r="C20" s="14">
        <v>126.9543171040894</v>
      </c>
      <c r="D20" s="14">
        <v>177.63614193364987</v>
      </c>
      <c r="E20" s="53">
        <v>456.45741856080173</v>
      </c>
    </row>
    <row r="21" spans="1:5" x14ac:dyDescent="0.2">
      <c r="A21" s="51" t="s">
        <v>144</v>
      </c>
      <c r="B21" s="54">
        <v>138</v>
      </c>
      <c r="C21" s="28">
        <v>125</v>
      </c>
      <c r="D21" s="28">
        <v>178</v>
      </c>
      <c r="E21" s="55">
        <v>441</v>
      </c>
    </row>
    <row r="22" spans="1:5" x14ac:dyDescent="0.2">
      <c r="A22" s="51" t="s">
        <v>146</v>
      </c>
      <c r="B22" s="52">
        <v>132.53012048192772</v>
      </c>
      <c r="C22" s="14">
        <v>132.41688876420255</v>
      </c>
      <c r="D22" s="14">
        <v>181.58239376837005</v>
      </c>
      <c r="E22" s="53">
        <v>446.5294030145003</v>
      </c>
    </row>
    <row r="23" spans="1:5" x14ac:dyDescent="0.2">
      <c r="A23" s="51" t="s">
        <v>148</v>
      </c>
      <c r="B23" s="52">
        <v>131.7176449389612</v>
      </c>
      <c r="C23" s="14">
        <v>129.95037917797958</v>
      </c>
      <c r="D23" s="14">
        <v>182.69397831284462</v>
      </c>
      <c r="E23" s="53">
        <v>444.36200242978543</v>
      </c>
    </row>
    <row r="24" spans="1:5" x14ac:dyDescent="0.2">
      <c r="A24" s="51" t="s">
        <v>150</v>
      </c>
      <c r="B24" s="52">
        <v>131.35135135135135</v>
      </c>
      <c r="C24" s="14">
        <v>121.81502510440617</v>
      </c>
      <c r="D24" s="14">
        <v>182.42214916134421</v>
      </c>
      <c r="E24" s="53">
        <v>435.58852561710171</v>
      </c>
    </row>
    <row r="25" spans="1:5" x14ac:dyDescent="0.2">
      <c r="A25" s="51" t="s">
        <v>152</v>
      </c>
      <c r="B25" s="56">
        <v>135</v>
      </c>
      <c r="C25" s="29">
        <v>120</v>
      </c>
      <c r="D25" s="29">
        <v>182</v>
      </c>
      <c r="E25" s="57">
        <v>437</v>
      </c>
    </row>
    <row r="26" spans="1:5" x14ac:dyDescent="0.2">
      <c r="A26" s="51" t="s">
        <v>154</v>
      </c>
      <c r="B26" s="52">
        <v>135</v>
      </c>
      <c r="C26" s="14">
        <v>109</v>
      </c>
      <c r="D26" s="14">
        <v>178</v>
      </c>
      <c r="E26" s="53">
        <v>422</v>
      </c>
    </row>
    <row r="27" spans="1:5" x14ac:dyDescent="0.2">
      <c r="A27" s="51" t="s">
        <v>156</v>
      </c>
      <c r="B27" s="52">
        <v>130</v>
      </c>
      <c r="C27" s="14">
        <v>111</v>
      </c>
      <c r="D27" s="14">
        <v>178</v>
      </c>
      <c r="E27" s="53">
        <v>419</v>
      </c>
    </row>
    <row r="28" spans="1:5" x14ac:dyDescent="0.2">
      <c r="A28" s="51" t="s">
        <v>158</v>
      </c>
      <c r="B28" s="52">
        <v>131</v>
      </c>
      <c r="C28" s="14">
        <v>117</v>
      </c>
      <c r="D28" s="14">
        <v>178</v>
      </c>
      <c r="E28" s="53">
        <v>426</v>
      </c>
    </row>
    <row r="29" spans="1:5" x14ac:dyDescent="0.2">
      <c r="A29" s="51" t="s">
        <v>160</v>
      </c>
      <c r="B29" s="52">
        <v>130</v>
      </c>
      <c r="C29" s="14">
        <v>123</v>
      </c>
      <c r="D29" s="14">
        <v>175</v>
      </c>
      <c r="E29" s="53">
        <v>428</v>
      </c>
    </row>
    <row r="30" spans="1:5" x14ac:dyDescent="0.2">
      <c r="A30" s="51" t="s">
        <v>164</v>
      </c>
      <c r="B30" s="52">
        <v>136</v>
      </c>
      <c r="C30" s="14">
        <v>125</v>
      </c>
      <c r="D30" s="14">
        <v>174.63693409207141</v>
      </c>
      <c r="E30" s="53">
        <v>435.63693409207144</v>
      </c>
    </row>
    <row r="31" spans="1:5" x14ac:dyDescent="0.2">
      <c r="A31" s="51" t="s">
        <v>167</v>
      </c>
      <c r="B31" s="52">
        <v>133.78738525318332</v>
      </c>
      <c r="C31" s="14">
        <v>118.48968718594969</v>
      </c>
      <c r="D31" s="14">
        <v>178.18968720627774</v>
      </c>
      <c r="E31" s="53">
        <v>430.46675964541078</v>
      </c>
    </row>
    <row r="32" spans="1:5" x14ac:dyDescent="0.2">
      <c r="A32" s="51" t="s">
        <v>169</v>
      </c>
      <c r="B32" s="52">
        <v>131</v>
      </c>
      <c r="C32" s="14">
        <v>118</v>
      </c>
      <c r="D32" s="14">
        <v>179.36895923508197</v>
      </c>
      <c r="E32" s="53">
        <v>428.368959235082</v>
      </c>
    </row>
    <row r="33" spans="1:5" x14ac:dyDescent="0.2">
      <c r="A33" s="51" t="s">
        <v>172</v>
      </c>
      <c r="B33" s="52">
        <v>131.04689944216523</v>
      </c>
      <c r="C33" s="14">
        <v>116.92987087793405</v>
      </c>
      <c r="D33" s="14">
        <v>178.50353699458501</v>
      </c>
      <c r="E33" s="53">
        <v>426.4803073146843</v>
      </c>
    </row>
    <row r="34" spans="1:5" x14ac:dyDescent="0.2">
      <c r="A34" s="51" t="s">
        <v>174</v>
      </c>
      <c r="B34" s="54">
        <v>130.62114271405636</v>
      </c>
      <c r="C34" s="28">
        <v>113.89843574342338</v>
      </c>
      <c r="D34" s="28">
        <v>177.51771793986333</v>
      </c>
      <c r="E34" s="55">
        <v>422.03729639734308</v>
      </c>
    </row>
    <row r="35" spans="1:5" x14ac:dyDescent="0.2">
      <c r="A35" s="51" t="s">
        <v>176</v>
      </c>
      <c r="B35" s="52">
        <v>136</v>
      </c>
      <c r="C35" s="14">
        <v>122</v>
      </c>
      <c r="D35" s="14">
        <v>170</v>
      </c>
      <c r="E35" s="53">
        <v>428</v>
      </c>
    </row>
    <row r="36" spans="1:5" x14ac:dyDescent="0.2">
      <c r="A36" s="51" t="s">
        <v>215</v>
      </c>
      <c r="B36" s="52">
        <v>136.12519285871721</v>
      </c>
      <c r="C36" s="14">
        <v>117.72463371877966</v>
      </c>
      <c r="D36" s="14">
        <v>165</v>
      </c>
      <c r="E36" s="53">
        <v>418.84982657749686</v>
      </c>
    </row>
    <row r="37" spans="1:5" x14ac:dyDescent="0.2">
      <c r="A37" s="51" t="s">
        <v>262</v>
      </c>
      <c r="B37" s="52">
        <v>129.25948754072377</v>
      </c>
      <c r="C37" s="14">
        <v>115.70912012856569</v>
      </c>
      <c r="D37" s="14">
        <v>162.44075864008221</v>
      </c>
      <c r="E37" s="53">
        <v>407.40936630937165</v>
      </c>
    </row>
    <row r="38" spans="1:5" x14ac:dyDescent="0.2">
      <c r="A38" s="51" t="s">
        <v>267</v>
      </c>
      <c r="B38" s="56">
        <v>128.44306102073176</v>
      </c>
      <c r="C38" s="29">
        <v>131.59962161902166</v>
      </c>
      <c r="D38" s="29">
        <v>160</v>
      </c>
      <c r="E38" s="57">
        <v>420.04268263975342</v>
      </c>
    </row>
    <row r="39" spans="1:5" x14ac:dyDescent="0.2">
      <c r="A39" s="51" t="s">
        <v>269</v>
      </c>
      <c r="B39" s="56">
        <v>124.47033898305085</v>
      </c>
      <c r="C39" s="29">
        <v>128.23958533307737</v>
      </c>
      <c r="D39" s="29">
        <v>158</v>
      </c>
      <c r="E39" s="57">
        <v>410.70992431612819</v>
      </c>
    </row>
    <row r="40" spans="1:5" x14ac:dyDescent="0.2">
      <c r="A40" s="51" t="s">
        <v>272</v>
      </c>
      <c r="B40" s="56">
        <v>120.4368266694177</v>
      </c>
      <c r="C40" s="29">
        <v>128.22028078133235</v>
      </c>
      <c r="D40" s="29">
        <v>157</v>
      </c>
      <c r="E40" s="57">
        <v>405.65710745075006</v>
      </c>
    </row>
    <row r="41" spans="1:5" x14ac:dyDescent="0.2">
      <c r="A41" s="51" t="s">
        <v>274</v>
      </c>
      <c r="B41" s="52">
        <v>115.46818416968442</v>
      </c>
      <c r="C41" s="14">
        <v>128.82262996941895</v>
      </c>
      <c r="D41" s="14">
        <v>155</v>
      </c>
      <c r="E41" s="53">
        <v>399.29081413910336</v>
      </c>
    </row>
    <row r="42" spans="1:5" x14ac:dyDescent="0.2">
      <c r="A42" s="51" t="s">
        <v>276</v>
      </c>
      <c r="B42" s="52">
        <v>107.64326488249684</v>
      </c>
      <c r="C42" s="14">
        <v>117.21658341022621</v>
      </c>
      <c r="D42" s="14">
        <v>150</v>
      </c>
      <c r="E42" s="53">
        <v>374.85984829272303</v>
      </c>
    </row>
    <row r="43" spans="1:5" x14ac:dyDescent="0.2">
      <c r="A43" s="51" t="s">
        <v>278</v>
      </c>
      <c r="B43" s="52">
        <v>98.579832432111232</v>
      </c>
      <c r="C43" s="14">
        <v>111.02823316563774</v>
      </c>
      <c r="D43" s="14">
        <v>139</v>
      </c>
      <c r="E43" s="53">
        <v>348.60806559774898</v>
      </c>
    </row>
    <row r="44" spans="1:5" x14ac:dyDescent="0.2">
      <c r="A44" s="51" t="s">
        <v>280</v>
      </c>
      <c r="B44" s="52">
        <v>95.014558203101785</v>
      </c>
      <c r="C44" s="14">
        <v>111.64180033293401</v>
      </c>
      <c r="D44" s="14">
        <v>135</v>
      </c>
      <c r="E44" s="53">
        <v>341.65635853603578</v>
      </c>
    </row>
    <row r="45" spans="1:5" x14ac:dyDescent="0.2">
      <c r="A45" s="51" t="s">
        <v>282</v>
      </c>
      <c r="B45" s="52">
        <v>90.565366309327871</v>
      </c>
      <c r="C45" s="14">
        <v>101.44839706684439</v>
      </c>
      <c r="D45" s="14">
        <v>128</v>
      </c>
      <c r="E45" s="53">
        <v>320.01376337617228</v>
      </c>
    </row>
    <row r="46" spans="1:5" x14ac:dyDescent="0.2">
      <c r="A46" s="51" t="s">
        <v>284</v>
      </c>
      <c r="B46" s="52">
        <v>79.697068307546672</v>
      </c>
      <c r="C46" s="14">
        <v>90.515905232858501</v>
      </c>
      <c r="D46" s="14">
        <v>117</v>
      </c>
      <c r="E46" s="53">
        <v>287.21297354040519</v>
      </c>
    </row>
    <row r="47" spans="1:5" x14ac:dyDescent="0.2">
      <c r="A47" s="51" t="s">
        <v>286</v>
      </c>
      <c r="B47" s="52">
        <v>82.224552180397836</v>
      </c>
      <c r="C47" s="14">
        <v>86.006649108415004</v>
      </c>
      <c r="D47" s="14">
        <v>116</v>
      </c>
      <c r="E47" s="53">
        <v>284.23120128881283</v>
      </c>
    </row>
    <row r="48" spans="1:5" x14ac:dyDescent="0.2">
      <c r="A48" s="51" t="s">
        <v>289</v>
      </c>
      <c r="B48" s="52">
        <v>83.446524537884599</v>
      </c>
      <c r="C48" s="14">
        <v>83.546462063086111</v>
      </c>
      <c r="D48" s="14">
        <v>116</v>
      </c>
      <c r="E48" s="53">
        <v>282.99298660097071</v>
      </c>
    </row>
    <row r="49" spans="1:5" x14ac:dyDescent="0.2">
      <c r="A49" s="51" t="s">
        <v>291</v>
      </c>
      <c r="B49" s="52">
        <v>84.150230305893473</v>
      </c>
      <c r="C49" s="14">
        <v>89.28596592590506</v>
      </c>
      <c r="D49" s="14">
        <v>123</v>
      </c>
      <c r="E49" s="53">
        <v>296.43619623179853</v>
      </c>
    </row>
    <row r="50" spans="1:5" x14ac:dyDescent="0.2">
      <c r="A50" s="51" t="s">
        <v>293</v>
      </c>
      <c r="B50" s="56">
        <v>85.093810016250558</v>
      </c>
      <c r="C50" s="29">
        <v>88.045030664538345</v>
      </c>
      <c r="D50" s="29">
        <v>125</v>
      </c>
      <c r="E50" s="57">
        <v>298.13884068078892</v>
      </c>
    </row>
    <row r="51" spans="1:5" x14ac:dyDescent="0.2">
      <c r="A51" s="51" t="s">
        <v>295</v>
      </c>
      <c r="B51" s="52">
        <v>79.37867288781267</v>
      </c>
      <c r="C51" s="14">
        <v>94.848412908991875</v>
      </c>
      <c r="D51" s="14">
        <v>129</v>
      </c>
      <c r="E51" s="53">
        <v>303.22708579680454</v>
      </c>
    </row>
    <row r="52" spans="1:5" x14ac:dyDescent="0.2">
      <c r="A52" s="51" t="s">
        <v>297</v>
      </c>
      <c r="B52" s="52">
        <v>70.618427456822175</v>
      </c>
      <c r="C52" s="14">
        <v>96.142532985965204</v>
      </c>
      <c r="D52" s="14">
        <v>130</v>
      </c>
      <c r="E52" s="53">
        <v>296.76096044278739</v>
      </c>
    </row>
    <row r="53" spans="1:5" x14ac:dyDescent="0.2">
      <c r="A53" s="51" t="s">
        <v>299</v>
      </c>
      <c r="B53" s="52">
        <v>67.193209949310386</v>
      </c>
      <c r="C53" s="14">
        <v>95.480424544879455</v>
      </c>
      <c r="D53" s="14">
        <v>131</v>
      </c>
      <c r="E53" s="53">
        <v>293.67363449418986</v>
      </c>
    </row>
    <row r="54" spans="1:5" x14ac:dyDescent="0.2">
      <c r="A54" s="51" t="s">
        <v>302</v>
      </c>
      <c r="B54" s="52">
        <v>67.810577743767851</v>
      </c>
      <c r="C54" s="14">
        <v>108.2953201554317</v>
      </c>
      <c r="D54" s="14">
        <v>138</v>
      </c>
      <c r="E54" s="53">
        <v>314.10589789919953</v>
      </c>
    </row>
    <row r="55" spans="1:5" x14ac:dyDescent="0.2">
      <c r="A55" s="51" t="s">
        <v>304</v>
      </c>
      <c r="B55" s="52">
        <v>71.076882376284189</v>
      </c>
      <c r="C55" s="14">
        <v>110.3502580182511</v>
      </c>
      <c r="D55" s="14">
        <v>139</v>
      </c>
      <c r="E55" s="53">
        <v>320.42714039453529</v>
      </c>
    </row>
    <row r="56" spans="1:5" x14ac:dyDescent="0.2">
      <c r="A56" s="51" t="s">
        <v>312</v>
      </c>
      <c r="B56" s="52">
        <v>73.010507752222793</v>
      </c>
      <c r="C56" s="14">
        <v>118.5292965470927</v>
      </c>
      <c r="D56" s="14">
        <v>135</v>
      </c>
      <c r="E56" s="53">
        <v>326.53980429931551</v>
      </c>
    </row>
    <row r="57" spans="1:5" x14ac:dyDescent="0.2">
      <c r="A57" s="51" t="s">
        <v>314</v>
      </c>
      <c r="B57" s="52">
        <v>78.299973547306237</v>
      </c>
      <c r="C57" s="14">
        <v>124.3835158405082</v>
      </c>
      <c r="D57" s="14">
        <v>138</v>
      </c>
      <c r="E57" s="53">
        <v>340.68348938781446</v>
      </c>
    </row>
    <row r="58" spans="1:5" x14ac:dyDescent="0.2">
      <c r="A58" s="60" t="s">
        <v>319</v>
      </c>
      <c r="B58" s="63">
        <v>92.291434274643336</v>
      </c>
      <c r="C58" s="64">
        <v>125.6893605789934</v>
      </c>
      <c r="D58" s="64">
        <v>140</v>
      </c>
      <c r="E58" s="65">
        <v>357.98079485363672</v>
      </c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A62"/>
  <sheetViews>
    <sheetView workbookViewId="0">
      <pane xSplit="2" ySplit="3" topLeftCell="AK16" activePane="bottomRight" state="frozenSplit"/>
      <selection pane="topRight" activeCell="B1" sqref="B1"/>
      <selection pane="bottomLeft" activeCell="A4" sqref="A4"/>
      <selection pane="bottomRight" activeCell="AU53" sqref="AU53"/>
    </sheetView>
  </sheetViews>
  <sheetFormatPr defaultRowHeight="12.75" x14ac:dyDescent="0.2"/>
  <cols>
    <col min="2" max="2" width="28.85546875" customWidth="1"/>
    <col min="3" max="3" width="12.28515625" customWidth="1"/>
    <col min="4" max="4" width="10.85546875" customWidth="1"/>
    <col min="5" max="5" width="12.5703125" bestFit="1" customWidth="1"/>
    <col min="6" max="6" width="11.140625" customWidth="1"/>
    <col min="7" max="8" width="7.7109375" customWidth="1"/>
    <col min="9" max="14" width="9.28515625" customWidth="1"/>
    <col min="15" max="15" width="9.28515625" hidden="1" customWidth="1"/>
    <col min="16" max="23" width="8.140625" hidden="1" customWidth="1"/>
    <col min="24" max="24" width="9" customWidth="1"/>
    <col min="25" max="25" width="11.140625" customWidth="1"/>
    <col min="26" max="26" width="11.28515625" customWidth="1"/>
    <col min="28" max="55" width="10.28515625" customWidth="1"/>
    <col min="56" max="56" width="10.5703125" customWidth="1"/>
    <col min="57" max="57" width="15.5703125" bestFit="1" customWidth="1"/>
  </cols>
  <sheetData>
    <row r="1" spans="1:60" ht="21.75" customHeight="1" x14ac:dyDescent="0.25">
      <c r="A1" s="10" t="s">
        <v>85</v>
      </c>
      <c r="BF1">
        <v>41472</v>
      </c>
      <c r="BG1">
        <f>244640-1167</f>
        <v>243473</v>
      </c>
      <c r="BH1">
        <f>BF1/BG1*1000</f>
        <v>170.3351090264629</v>
      </c>
    </row>
    <row r="2" spans="1:60" ht="21.75" customHeight="1" x14ac:dyDescent="0.25">
      <c r="A2" s="10"/>
    </row>
    <row r="3" spans="1:60" ht="14.45" customHeight="1" x14ac:dyDescent="0.2">
      <c r="A3" s="9" t="s">
        <v>213</v>
      </c>
      <c r="B3" s="9" t="s">
        <v>86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104</v>
      </c>
      <c r="I3" s="11" t="s">
        <v>107</v>
      </c>
      <c r="J3" s="11" t="s">
        <v>109</v>
      </c>
      <c r="K3" s="11" t="s">
        <v>111</v>
      </c>
      <c r="L3" s="11" t="s">
        <v>117</v>
      </c>
      <c r="M3" s="11" t="s">
        <v>118</v>
      </c>
      <c r="N3" s="11" t="s">
        <v>123</v>
      </c>
      <c r="O3" s="11" t="s">
        <v>124</v>
      </c>
      <c r="P3" s="11" t="s">
        <v>125</v>
      </c>
      <c r="Q3" s="11" t="s">
        <v>126</v>
      </c>
      <c r="R3" s="11" t="s">
        <v>127</v>
      </c>
      <c r="S3" s="11" t="s">
        <v>143</v>
      </c>
      <c r="T3" s="11" t="s">
        <v>145</v>
      </c>
      <c r="U3" s="11" t="s">
        <v>147</v>
      </c>
      <c r="V3" s="11" t="s">
        <v>149</v>
      </c>
      <c r="W3" s="11" t="s">
        <v>151</v>
      </c>
      <c r="X3" s="11" t="s">
        <v>153</v>
      </c>
      <c r="Y3" s="11" t="s">
        <v>155</v>
      </c>
      <c r="Z3" s="11" t="s">
        <v>157</v>
      </c>
      <c r="AA3" s="11" t="s">
        <v>159</v>
      </c>
      <c r="AB3" s="11" t="s">
        <v>161</v>
      </c>
      <c r="AC3" s="11" t="s">
        <v>165</v>
      </c>
      <c r="AD3" s="11" t="s">
        <v>168</v>
      </c>
      <c r="AE3" s="11" t="s">
        <v>170</v>
      </c>
      <c r="AF3" s="11" t="s">
        <v>173</v>
      </c>
      <c r="AG3" s="11" t="s">
        <v>175</v>
      </c>
      <c r="AH3" s="11" t="s">
        <v>214</v>
      </c>
      <c r="AI3" s="11" t="s">
        <v>216</v>
      </c>
      <c r="AJ3" s="11" t="s">
        <v>263</v>
      </c>
      <c r="AK3" s="11" t="s">
        <v>268</v>
      </c>
      <c r="AL3" s="11" t="s">
        <v>271</v>
      </c>
      <c r="AM3" s="11" t="s">
        <v>273</v>
      </c>
      <c r="AN3" s="11" t="s">
        <v>275</v>
      </c>
      <c r="AO3" s="11" t="s">
        <v>277</v>
      </c>
      <c r="AP3" s="11" t="s">
        <v>279</v>
      </c>
      <c r="AQ3" s="11" t="s">
        <v>281</v>
      </c>
      <c r="AR3" s="11" t="s">
        <v>283</v>
      </c>
      <c r="AS3" s="11" t="s">
        <v>285</v>
      </c>
      <c r="AT3" s="11" t="s">
        <v>288</v>
      </c>
      <c r="AU3" s="11" t="s">
        <v>290</v>
      </c>
      <c r="AV3" s="11" t="s">
        <v>292</v>
      </c>
      <c r="AW3" s="11" t="s">
        <v>294</v>
      </c>
      <c r="AX3" s="11" t="s">
        <v>296</v>
      </c>
      <c r="AY3" s="11" t="s">
        <v>298</v>
      </c>
      <c r="AZ3" s="11" t="s">
        <v>301</v>
      </c>
      <c r="BA3" s="11" t="s">
        <v>303</v>
      </c>
      <c r="BB3" s="11" t="s">
        <v>305</v>
      </c>
      <c r="BC3" s="11" t="s">
        <v>313</v>
      </c>
      <c r="BD3" s="11" t="s">
        <v>315</v>
      </c>
      <c r="BE3" s="11" t="s">
        <v>101</v>
      </c>
    </row>
    <row r="4" spans="1:60" x14ac:dyDescent="0.2">
      <c r="A4" s="6" t="s">
        <v>67</v>
      </c>
      <c r="B4" s="5" t="s">
        <v>68</v>
      </c>
      <c r="C4" s="12">
        <v>207.99180327868851</v>
      </c>
      <c r="D4" s="12">
        <v>216.30658436213992</v>
      </c>
      <c r="E4" s="12">
        <v>218.43790012804098</v>
      </c>
      <c r="F4" s="12">
        <v>212.16808455787574</v>
      </c>
      <c r="G4" s="12">
        <v>215.66551997883039</v>
      </c>
      <c r="H4" s="12">
        <v>219.42734814021941</v>
      </c>
      <c r="I4" s="12">
        <v>217.54481260184681</v>
      </c>
      <c r="J4" s="12">
        <v>213.20077326705331</v>
      </c>
      <c r="K4" s="12">
        <v>208.99321266968326</v>
      </c>
      <c r="L4" s="12">
        <v>197</v>
      </c>
      <c r="M4" s="12">
        <v>194</v>
      </c>
      <c r="N4" s="12">
        <v>213</v>
      </c>
      <c r="O4" s="12">
        <v>216</v>
      </c>
      <c r="P4" s="12">
        <v>217</v>
      </c>
      <c r="Q4" s="12">
        <v>217</v>
      </c>
      <c r="R4" s="12">
        <v>200.34182953109905</v>
      </c>
      <c r="S4" s="12">
        <v>215</v>
      </c>
      <c r="T4" s="12">
        <v>218.95375284306294</v>
      </c>
      <c r="U4" s="12">
        <v>225.08038585209005</v>
      </c>
      <c r="V4" s="12">
        <v>218.6921653300432</v>
      </c>
      <c r="W4" s="12">
        <v>207</v>
      </c>
      <c r="X4" s="32">
        <v>208</v>
      </c>
      <c r="Y4" s="32">
        <v>225</v>
      </c>
      <c r="Z4" s="32">
        <v>242</v>
      </c>
      <c r="AA4" s="32">
        <v>249</v>
      </c>
      <c r="AB4" s="32">
        <v>256</v>
      </c>
      <c r="AC4" s="32">
        <v>251.04343793476579</v>
      </c>
      <c r="AD4" s="32">
        <v>254</v>
      </c>
      <c r="AE4" s="32">
        <v>255.16159720258145</v>
      </c>
      <c r="AF4" s="32">
        <v>227.18220612957458</v>
      </c>
      <c r="AG4" s="32">
        <v>202</v>
      </c>
      <c r="AH4" s="32">
        <v>195.27740048061852</v>
      </c>
      <c r="AI4" s="32">
        <v>167.35131740757217</v>
      </c>
      <c r="AJ4" s="32">
        <v>182.03693048072398</v>
      </c>
      <c r="AK4" s="32">
        <v>183.23719036308108</v>
      </c>
      <c r="AL4" s="32">
        <v>181.53981887536654</v>
      </c>
      <c r="AM4" s="32">
        <v>176.28801986343888</v>
      </c>
      <c r="AN4" s="32">
        <v>166.55487332954957</v>
      </c>
      <c r="AO4" s="32">
        <v>164.10889180226729</v>
      </c>
      <c r="AP4" s="32">
        <v>150.4692548335812</v>
      </c>
      <c r="AQ4" s="32">
        <v>159.47352310988671</v>
      </c>
      <c r="AR4" s="32">
        <v>148.5494405346565</v>
      </c>
      <c r="AS4" s="32">
        <v>148.30072090628221</v>
      </c>
      <c r="AT4" s="32">
        <v>145.11072406071159</v>
      </c>
      <c r="AU4" s="32">
        <v>143.24470971242539</v>
      </c>
      <c r="AV4" s="32">
        <v>143.25554087773369</v>
      </c>
      <c r="AW4" s="32">
        <v>141.1764705882353</v>
      </c>
      <c r="AX4" s="32">
        <v>141.17988815996509</v>
      </c>
      <c r="AY4" s="32">
        <v>145.37892344150501</v>
      </c>
      <c r="AZ4" s="32">
        <v>157.9100145137881</v>
      </c>
      <c r="BA4" s="32">
        <v>164.14875072632191</v>
      </c>
      <c r="BB4" s="32">
        <v>163.98924184051759</v>
      </c>
      <c r="BC4" s="32">
        <v>150.7953802571366</v>
      </c>
      <c r="BD4" s="32">
        <f>VLOOKUP(MID($A4,3,5),'Utfall Kv 1 2024'!$A$2:$E$42,3,FALSE)</f>
        <v>131.91602702244609</v>
      </c>
      <c r="BE4" t="str">
        <f>VLOOKUP(A4,'uppd storlek'!$A$1:$C$39,3,FALSE)</f>
        <v>3000-4999</v>
      </c>
      <c r="BG4" s="33"/>
    </row>
    <row r="5" spans="1:60" x14ac:dyDescent="0.2">
      <c r="A5" s="6" t="s">
        <v>47</v>
      </c>
      <c r="B5" s="5" t="s">
        <v>48</v>
      </c>
      <c r="C5" s="12">
        <v>214.48189762796505</v>
      </c>
      <c r="D5" s="12">
        <v>217.33730750124192</v>
      </c>
      <c r="E5" s="12">
        <v>217.77221526908636</v>
      </c>
      <c r="F5" s="12">
        <v>201.60481444332999</v>
      </c>
      <c r="G5" s="12">
        <v>195.62484284636662</v>
      </c>
      <c r="H5" s="12">
        <v>201.35236664162284</v>
      </c>
      <c r="I5" s="12">
        <v>188.16120906801007</v>
      </c>
      <c r="J5" s="12">
        <v>188.65069356872635</v>
      </c>
      <c r="K5" s="12">
        <v>188.06646525679758</v>
      </c>
      <c r="L5" s="12">
        <v>192</v>
      </c>
      <c r="M5" s="12">
        <v>204</v>
      </c>
      <c r="N5" s="12">
        <v>221</v>
      </c>
      <c r="O5" s="12">
        <v>231</v>
      </c>
      <c r="P5" s="12">
        <v>223</v>
      </c>
      <c r="Q5" s="12">
        <v>227</v>
      </c>
      <c r="R5" s="12">
        <v>217.43301144720854</v>
      </c>
      <c r="S5" s="12">
        <v>208</v>
      </c>
      <c r="T5" s="12">
        <v>202.43334196220553</v>
      </c>
      <c r="U5" s="12">
        <v>191.76478241072007</v>
      </c>
      <c r="V5" s="12">
        <v>190.77526987242393</v>
      </c>
      <c r="W5" s="12">
        <v>190</v>
      </c>
      <c r="X5" s="12">
        <v>183</v>
      </c>
      <c r="Y5" s="32">
        <v>186</v>
      </c>
      <c r="Z5" s="32">
        <v>203</v>
      </c>
      <c r="AA5" s="32">
        <v>204</v>
      </c>
      <c r="AB5" s="32">
        <v>216</v>
      </c>
      <c r="AC5" s="32">
        <v>215.10584470344025</v>
      </c>
      <c r="AD5" s="32">
        <v>200</v>
      </c>
      <c r="AE5" s="32">
        <v>198.90364656685375</v>
      </c>
      <c r="AF5" s="32">
        <v>208.29517205285882</v>
      </c>
      <c r="AG5" s="32">
        <v>204</v>
      </c>
      <c r="AH5" s="32">
        <v>208.03551609322977</v>
      </c>
      <c r="AI5" s="32">
        <v>223.60749843035248</v>
      </c>
      <c r="AJ5" s="32">
        <v>220.89890184535267</v>
      </c>
      <c r="AK5" s="32">
        <v>230.63243810131777</v>
      </c>
      <c r="AL5" s="32">
        <v>231.29220556255009</v>
      </c>
      <c r="AM5" s="32">
        <v>226.79558011049724</v>
      </c>
      <c r="AN5" s="32">
        <v>221.72763944915843</v>
      </c>
      <c r="AO5" s="32">
        <v>206.23646398546845</v>
      </c>
      <c r="AP5" s="32">
        <v>185.18951528047327</v>
      </c>
      <c r="AQ5" s="32">
        <v>170.12487090414041</v>
      </c>
      <c r="AR5" s="32">
        <v>153.71211942828879</v>
      </c>
      <c r="AS5" s="32">
        <v>149.65279418016911</v>
      </c>
      <c r="AT5" s="32">
        <v>164.7148072637618</v>
      </c>
      <c r="AU5" s="32">
        <v>159.51764901369671</v>
      </c>
      <c r="AV5" s="32">
        <v>152.57379153001571</v>
      </c>
      <c r="AW5" s="32">
        <v>159.40200442783339</v>
      </c>
      <c r="AX5" s="32">
        <v>156.98422532526331</v>
      </c>
      <c r="AY5" s="32">
        <v>162.0926243567753</v>
      </c>
      <c r="AZ5" s="32">
        <v>161.83759054517731</v>
      </c>
      <c r="BA5" s="32">
        <v>148.23293747317209</v>
      </c>
      <c r="BB5" s="32">
        <v>147.52219994270979</v>
      </c>
      <c r="BC5" s="32">
        <v>151.5231533715822</v>
      </c>
      <c r="BD5" s="32">
        <f>VLOOKUP(MID($A5,3,5),'Utfall Kv 1 2024'!$A$2:$E$42,3,FALSE)</f>
        <v>162.62047974490909</v>
      </c>
      <c r="BE5" t="str">
        <f>VLOOKUP(A5,'uppd storlek'!$A$1:$C$39,3,FALSE)</f>
        <v>3000-4999</v>
      </c>
    </row>
    <row r="6" spans="1:60" x14ac:dyDescent="0.2">
      <c r="A6" s="40" t="s">
        <v>119</v>
      </c>
      <c r="B6" s="36" t="s">
        <v>98</v>
      </c>
      <c r="C6" s="12">
        <v>221.27432684617435</v>
      </c>
      <c r="D6" s="12">
        <v>235.27237102349397</v>
      </c>
      <c r="E6" s="12">
        <v>221.33128050869706</v>
      </c>
      <c r="F6" s="12">
        <v>217.87513125812021</v>
      </c>
      <c r="G6" s="12">
        <v>217.76348848481615</v>
      </c>
      <c r="H6" s="12">
        <v>221.44081187545902</v>
      </c>
      <c r="I6" s="12">
        <v>212.67574777375415</v>
      </c>
      <c r="J6" s="12">
        <v>206.95353578710163</v>
      </c>
      <c r="K6" s="12">
        <v>197.87002247499441</v>
      </c>
      <c r="L6" s="12">
        <v>188</v>
      </c>
      <c r="M6" s="12">
        <v>187</v>
      </c>
      <c r="N6" s="12">
        <v>189</v>
      </c>
      <c r="O6" s="12">
        <v>189</v>
      </c>
      <c r="P6" s="12">
        <v>185</v>
      </c>
      <c r="Q6" s="12">
        <v>181</v>
      </c>
      <c r="R6" s="12">
        <v>177.63614193364987</v>
      </c>
      <c r="S6" s="12">
        <v>178</v>
      </c>
      <c r="T6" s="12">
        <v>181.58239376837005</v>
      </c>
      <c r="U6" s="12">
        <v>182.69397831284462</v>
      </c>
      <c r="V6" s="12">
        <v>182.42214916134421</v>
      </c>
      <c r="W6" s="12">
        <v>182</v>
      </c>
      <c r="X6" s="12">
        <v>178</v>
      </c>
      <c r="Y6" s="32">
        <v>178</v>
      </c>
      <c r="Z6" s="32">
        <v>178</v>
      </c>
      <c r="AA6" s="32">
        <v>175</v>
      </c>
      <c r="AB6" s="32">
        <v>174.63693409207141</v>
      </c>
      <c r="AC6" s="32">
        <v>178.18968720627774</v>
      </c>
      <c r="AD6" s="32">
        <v>179.36895923508197</v>
      </c>
      <c r="AE6" s="32">
        <v>178.50353699458501</v>
      </c>
      <c r="AF6" s="32">
        <v>177.51771793986333</v>
      </c>
      <c r="AG6" s="32">
        <v>170</v>
      </c>
      <c r="AH6" s="32">
        <v>165</v>
      </c>
      <c r="AI6" s="32">
        <v>162.44075864008221</v>
      </c>
      <c r="AJ6" s="32">
        <v>160</v>
      </c>
      <c r="AK6" s="32">
        <v>158</v>
      </c>
      <c r="AL6" s="32">
        <v>157</v>
      </c>
      <c r="AM6" s="32">
        <v>155</v>
      </c>
      <c r="AN6" s="32">
        <v>150</v>
      </c>
      <c r="AO6" s="32">
        <v>139</v>
      </c>
      <c r="AP6" s="32">
        <v>135</v>
      </c>
      <c r="AQ6" s="32">
        <v>128</v>
      </c>
      <c r="AR6" s="32">
        <v>117</v>
      </c>
      <c r="AS6" s="32">
        <v>116</v>
      </c>
      <c r="AT6" s="32">
        <v>116</v>
      </c>
      <c r="AU6" s="32">
        <v>123</v>
      </c>
      <c r="AV6" s="32">
        <v>125</v>
      </c>
      <c r="AW6" s="32">
        <v>129</v>
      </c>
      <c r="AX6" s="32">
        <v>130</v>
      </c>
      <c r="AY6" s="32">
        <v>131</v>
      </c>
      <c r="AZ6" s="32">
        <v>138</v>
      </c>
      <c r="BA6" s="32">
        <v>139</v>
      </c>
      <c r="BB6" s="32">
        <v>135</v>
      </c>
      <c r="BC6" s="32">
        <v>138</v>
      </c>
      <c r="BD6" s="32">
        <v>140</v>
      </c>
      <c r="BE6" t="s">
        <v>89</v>
      </c>
    </row>
    <row r="7" spans="1:60" x14ac:dyDescent="0.2">
      <c r="A7" s="25" t="s">
        <v>197</v>
      </c>
      <c r="B7" s="5" t="s">
        <v>14</v>
      </c>
      <c r="C7" s="12">
        <v>253.83580080753703</v>
      </c>
      <c r="D7" s="12">
        <v>263.27193932827737</v>
      </c>
      <c r="E7" s="12">
        <v>255.92804578904332</v>
      </c>
      <c r="F7" s="12">
        <v>256.00662800331395</v>
      </c>
      <c r="G7" s="12">
        <v>253.82262996941895</v>
      </c>
      <c r="H7" s="12">
        <v>245.41036717062633</v>
      </c>
      <c r="I7" s="12">
        <v>254.70683162990855</v>
      </c>
      <c r="J7" s="12">
        <v>249.336165693043</v>
      </c>
      <c r="K7" s="12">
        <v>240.30598786599842</v>
      </c>
      <c r="L7" s="12">
        <v>225</v>
      </c>
      <c r="M7" s="12">
        <v>209</v>
      </c>
      <c r="N7" s="12">
        <v>210</v>
      </c>
      <c r="O7" s="12">
        <v>203</v>
      </c>
      <c r="P7" s="12">
        <v>200</v>
      </c>
      <c r="Q7" s="12">
        <v>205</v>
      </c>
      <c r="R7" s="12">
        <v>194.18518767206069</v>
      </c>
      <c r="S7" s="12">
        <v>195</v>
      </c>
      <c r="T7" s="12">
        <v>199.95963129919937</v>
      </c>
      <c r="U7" s="12">
        <v>198.49583669084072</v>
      </c>
      <c r="V7" s="12">
        <v>191.71645297710947</v>
      </c>
      <c r="W7" s="12">
        <v>194</v>
      </c>
      <c r="X7" s="12">
        <v>192</v>
      </c>
      <c r="Y7" s="32">
        <v>186</v>
      </c>
      <c r="Z7" s="32">
        <v>193</v>
      </c>
      <c r="AA7" s="32">
        <v>199</v>
      </c>
      <c r="AB7" s="32">
        <v>211</v>
      </c>
      <c r="AC7" s="32">
        <v>214.67265779196237</v>
      </c>
      <c r="AD7" s="32">
        <v>220</v>
      </c>
      <c r="AE7" s="32">
        <v>201.09099925613691</v>
      </c>
      <c r="AF7" s="32">
        <v>180.8388157894737</v>
      </c>
      <c r="AG7" s="32">
        <v>171</v>
      </c>
      <c r="AH7" s="32">
        <v>155.14693810540143</v>
      </c>
      <c r="AI7" s="32">
        <v>164.5657975774995</v>
      </c>
      <c r="AJ7" s="32">
        <v>169.62793289172291</v>
      </c>
      <c r="AK7" s="32">
        <v>173.53723404255319</v>
      </c>
      <c r="AL7" s="32">
        <v>176.89613957097026</v>
      </c>
      <c r="AM7" s="32">
        <v>170.38179551649094</v>
      </c>
      <c r="AN7" s="32">
        <v>164.52268111035883</v>
      </c>
      <c r="AO7" s="32">
        <v>155.52178318135765</v>
      </c>
      <c r="AP7" s="32">
        <v>144.39311213775724</v>
      </c>
      <c r="AQ7" s="32">
        <v>134.88508393686939</v>
      </c>
      <c r="AR7" s="32">
        <v>118.9438390611903</v>
      </c>
      <c r="AS7" s="32">
        <v>120.8172187657643</v>
      </c>
      <c r="AT7" s="32">
        <v>134.53255637192811</v>
      </c>
      <c r="AU7" s="32">
        <v>144.2472810532341</v>
      </c>
      <c r="AV7" s="32">
        <v>151.64709130684111</v>
      </c>
      <c r="AW7" s="32">
        <v>156.59603409066759</v>
      </c>
      <c r="AX7" s="32">
        <v>149.41991415579449</v>
      </c>
      <c r="AY7" s="32">
        <v>139.56455179452291</v>
      </c>
      <c r="AZ7" s="32">
        <v>147.7882894400409</v>
      </c>
      <c r="BA7" s="32">
        <v>135.83168126878559</v>
      </c>
      <c r="BB7" s="32">
        <v>140.1504656763496</v>
      </c>
      <c r="BC7" s="32">
        <v>145.33049040511719</v>
      </c>
      <c r="BD7" s="32">
        <f>VLOOKUP(MID($A7,3,5),'Utfall Kv 1 2024'!$A$2:$E$42,3,FALSE)</f>
        <v>141.56266028380921</v>
      </c>
      <c r="BE7" t="str">
        <f>VLOOKUP(A7,'uppd storlek'!$A$1:$C$39,3,FALSE)</f>
        <v>3000-4999</v>
      </c>
    </row>
    <row r="8" spans="1:60" x14ac:dyDescent="0.2">
      <c r="A8" s="6" t="s">
        <v>37</v>
      </c>
      <c r="B8" s="5" t="s">
        <v>38</v>
      </c>
      <c r="C8" s="12">
        <v>317.81981085116973</v>
      </c>
      <c r="D8" s="12">
        <v>321.86793873964348</v>
      </c>
      <c r="E8" s="12">
        <v>333.6680893798644</v>
      </c>
      <c r="F8" s="12">
        <v>294.36795994993741</v>
      </c>
      <c r="G8" s="12">
        <v>293.80664652567981</v>
      </c>
      <c r="H8" s="12">
        <v>286.58074298711142</v>
      </c>
      <c r="I8" s="12">
        <v>262.9024016351558</v>
      </c>
      <c r="J8" s="12">
        <v>273.73295600720348</v>
      </c>
      <c r="K8" s="12">
        <v>270.3473302229134</v>
      </c>
      <c r="L8" s="12">
        <v>271</v>
      </c>
      <c r="M8" s="12">
        <v>306</v>
      </c>
      <c r="N8" s="12">
        <v>295</v>
      </c>
      <c r="O8" s="12">
        <v>283</v>
      </c>
      <c r="P8" s="12">
        <v>281</v>
      </c>
      <c r="Q8" s="12">
        <v>258</v>
      </c>
      <c r="R8" s="12">
        <v>241.88984668026583</v>
      </c>
      <c r="S8" s="12">
        <v>249</v>
      </c>
      <c r="T8" s="12">
        <v>237.82783906982888</v>
      </c>
      <c r="U8" s="12">
        <v>219.06908898024133</v>
      </c>
      <c r="V8" s="12">
        <v>215.30877356605154</v>
      </c>
      <c r="W8" s="12">
        <v>220</v>
      </c>
      <c r="X8" s="12">
        <v>233</v>
      </c>
      <c r="Y8" s="32">
        <v>237</v>
      </c>
      <c r="Z8" s="32">
        <v>236</v>
      </c>
      <c r="AA8" s="32">
        <v>220</v>
      </c>
      <c r="AB8" s="32">
        <v>225</v>
      </c>
      <c r="AC8" s="32">
        <v>227.027027027027</v>
      </c>
      <c r="AD8" s="32">
        <v>224</v>
      </c>
      <c r="AE8" s="32">
        <v>229.19049571616634</v>
      </c>
      <c r="AF8" s="32">
        <v>205.2259000281428</v>
      </c>
      <c r="AG8" s="32">
        <v>189</v>
      </c>
      <c r="AH8" s="32">
        <v>196.07070109731256</v>
      </c>
      <c r="AI8" s="32">
        <v>185.72747658620233</v>
      </c>
      <c r="AJ8" s="32">
        <v>184.42433450029725</v>
      </c>
      <c r="AK8" s="32">
        <v>202.36132181254536</v>
      </c>
      <c r="AL8" s="32">
        <v>198.66066527610056</v>
      </c>
      <c r="AM8" s="32">
        <v>198.0902206124465</v>
      </c>
      <c r="AN8" s="32">
        <v>185.78298965676262</v>
      </c>
      <c r="AO8" s="32">
        <v>159.78519235848228</v>
      </c>
      <c r="AP8" s="32">
        <v>149.85768814950467</v>
      </c>
      <c r="AQ8" s="32">
        <v>143.05267340721451</v>
      </c>
      <c r="AR8" s="32">
        <v>131.90305919745731</v>
      </c>
      <c r="AS8" s="32">
        <v>136.5982792852416</v>
      </c>
      <c r="AT8" s="32">
        <v>145.99312351229841</v>
      </c>
      <c r="AU8" s="32">
        <v>149.65296904263519</v>
      </c>
      <c r="AV8" s="32">
        <v>152.32722143864601</v>
      </c>
      <c r="AW8" s="32">
        <v>155.19410297720199</v>
      </c>
      <c r="AX8" s="32">
        <v>154.86608326703791</v>
      </c>
      <c r="AY8" s="32">
        <v>154.98252908133929</v>
      </c>
      <c r="AZ8" s="32">
        <v>162.13701907103459</v>
      </c>
      <c r="BA8" s="32">
        <v>156.20703419523659</v>
      </c>
      <c r="BB8" s="32">
        <v>153.10749533208849</v>
      </c>
      <c r="BC8" s="32">
        <v>158.89788002407539</v>
      </c>
      <c r="BD8" s="32">
        <f>VLOOKUP(MID($A8,3,5),'Utfall Kv 1 2024'!$A$2:$E$42,3,FALSE)</f>
        <v>163.4293369055593</v>
      </c>
      <c r="BE8" t="str">
        <f>VLOOKUP(A8,'uppd storlek'!$A$1:$C$39,3,FALSE)</f>
        <v>3000-4999</v>
      </c>
    </row>
    <row r="9" spans="1:60" x14ac:dyDescent="0.2">
      <c r="A9" s="6" t="s">
        <v>190</v>
      </c>
      <c r="B9" s="5" t="s">
        <v>6</v>
      </c>
      <c r="C9" s="12">
        <v>476.11464968152865</v>
      </c>
      <c r="D9" s="12">
        <v>477.08333333333337</v>
      </c>
      <c r="E9" s="12">
        <v>462.90491118077324</v>
      </c>
      <c r="F9" s="12">
        <v>400.63091482649844</v>
      </c>
      <c r="G9" s="12">
        <v>354.74006116207948</v>
      </c>
      <c r="H9" s="12">
        <v>296.24206930209857</v>
      </c>
      <c r="I9" s="12">
        <v>272.55278310940503</v>
      </c>
      <c r="J9" s="12">
        <v>265.04363803399173</v>
      </c>
      <c r="K9" s="12">
        <v>266.57883179622308</v>
      </c>
      <c r="L9" s="12">
        <v>288</v>
      </c>
      <c r="M9" s="12">
        <v>273</v>
      </c>
      <c r="N9" s="12">
        <v>273</v>
      </c>
      <c r="O9" s="12">
        <v>276</v>
      </c>
      <c r="P9" s="12">
        <v>264</v>
      </c>
      <c r="Q9" s="12">
        <v>265</v>
      </c>
      <c r="R9" s="12">
        <v>253.963367708173</v>
      </c>
      <c r="S9" s="12">
        <v>240</v>
      </c>
      <c r="T9" s="12">
        <v>242.83869006914369</v>
      </c>
      <c r="U9" s="12">
        <v>235.68117242410648</v>
      </c>
      <c r="V9" s="12">
        <v>238.22143698468787</v>
      </c>
      <c r="W9" s="12">
        <v>261</v>
      </c>
      <c r="X9" s="12">
        <v>258</v>
      </c>
      <c r="Y9" s="32">
        <v>261</v>
      </c>
      <c r="Z9" s="32">
        <v>261</v>
      </c>
      <c r="AA9" s="32">
        <v>246</v>
      </c>
      <c r="AB9" s="32">
        <v>231</v>
      </c>
      <c r="AC9" s="32">
        <v>210.89095191907995</v>
      </c>
      <c r="AD9" s="32">
        <v>202</v>
      </c>
      <c r="AE9" s="32">
        <v>178.84079635795339</v>
      </c>
      <c r="AF9" s="32">
        <v>184.63209340211785</v>
      </c>
      <c r="AG9" s="32">
        <v>187</v>
      </c>
      <c r="AH9" s="32">
        <v>179.23497267759564</v>
      </c>
      <c r="AI9" s="32">
        <v>175.50723319079248</v>
      </c>
      <c r="AJ9" s="32">
        <v>171.11191205622634</v>
      </c>
      <c r="AK9" s="32">
        <v>173.34103737943906</v>
      </c>
      <c r="AL9" s="32">
        <v>176.88150784236191</v>
      </c>
      <c r="AM9" s="32">
        <v>186.13162538396182</v>
      </c>
      <c r="AN9" s="32">
        <v>182.49566724436741</v>
      </c>
      <c r="AO9" s="32">
        <v>170.11176800586892</v>
      </c>
      <c r="AP9" s="32">
        <v>158.46183624749986</v>
      </c>
      <c r="AQ9" s="32">
        <v>151.3536742587022</v>
      </c>
      <c r="AR9" s="32">
        <v>137.61053378945331</v>
      </c>
      <c r="AS9" s="32">
        <v>145.28220594571309</v>
      </c>
      <c r="AT9" s="32">
        <v>153.7103614561581</v>
      </c>
      <c r="AU9" s="32">
        <v>153.83954646967879</v>
      </c>
      <c r="AV9" s="32">
        <v>154.69944536051571</v>
      </c>
      <c r="AW9" s="32">
        <v>161.86498465734741</v>
      </c>
      <c r="AX9" s="32">
        <v>170.08834932943489</v>
      </c>
      <c r="AY9" s="32">
        <v>167.57940854326401</v>
      </c>
      <c r="AZ9" s="32">
        <v>176.02072798696139</v>
      </c>
      <c r="BA9" s="32">
        <v>176.1668774752732</v>
      </c>
      <c r="BB9" s="32">
        <v>183.69614419159711</v>
      </c>
      <c r="BC9" s="32">
        <v>187.7218029777687</v>
      </c>
      <c r="BD9" s="32">
        <f>VLOOKUP(MID($A9,3,5),'Utfall Kv 1 2024'!$A$2:$E$42,3,FALSE)</f>
        <v>190.7886742009965</v>
      </c>
      <c r="BE9" t="str">
        <f>VLOOKUP(A9,'uppd storlek'!$A$1:$C$39,3,FALSE)</f>
        <v>3000-4999</v>
      </c>
    </row>
    <row r="10" spans="1:60" x14ac:dyDescent="0.2">
      <c r="A10" s="40" t="s">
        <v>119</v>
      </c>
      <c r="B10" s="36" t="s">
        <v>98</v>
      </c>
      <c r="C10" s="12">
        <v>221.27432684617435</v>
      </c>
      <c r="D10" s="12">
        <v>235.27237102349397</v>
      </c>
      <c r="E10" s="12">
        <v>221.33128050869706</v>
      </c>
      <c r="F10" s="12">
        <v>217.87513125812021</v>
      </c>
      <c r="G10" s="12">
        <v>217.76348848481615</v>
      </c>
      <c r="H10" s="12">
        <v>221.44081187545902</v>
      </c>
      <c r="I10" s="12">
        <v>212.67574777375415</v>
      </c>
      <c r="J10" s="12">
        <v>206.95353578710163</v>
      </c>
      <c r="K10" s="12">
        <v>197.87002247499441</v>
      </c>
      <c r="L10" s="12">
        <v>188</v>
      </c>
      <c r="M10" s="12">
        <v>187</v>
      </c>
      <c r="N10" s="12">
        <v>189</v>
      </c>
      <c r="O10" s="12">
        <v>189</v>
      </c>
      <c r="P10" s="12">
        <v>185</v>
      </c>
      <c r="Q10" s="12">
        <v>181</v>
      </c>
      <c r="R10" s="12">
        <v>177.63614193364987</v>
      </c>
      <c r="S10" s="12">
        <v>178</v>
      </c>
      <c r="T10" s="12">
        <v>181.58239376837005</v>
      </c>
      <c r="U10" s="12">
        <v>182.69397831284462</v>
      </c>
      <c r="V10" s="12">
        <v>182.42214916134421</v>
      </c>
      <c r="W10" s="12">
        <v>182</v>
      </c>
      <c r="X10" s="12">
        <v>178</v>
      </c>
      <c r="Y10" s="32">
        <v>178</v>
      </c>
      <c r="Z10" s="32">
        <v>178</v>
      </c>
      <c r="AA10" s="32">
        <v>175</v>
      </c>
      <c r="AB10" s="32">
        <v>174.63693409207141</v>
      </c>
      <c r="AC10" s="32">
        <v>178.18968720627774</v>
      </c>
      <c r="AD10" s="32">
        <v>179.36895923508197</v>
      </c>
      <c r="AE10" s="32">
        <v>178.50353699458501</v>
      </c>
      <c r="AF10" s="32">
        <v>177.51771793986333</v>
      </c>
      <c r="AG10" s="32">
        <v>170</v>
      </c>
      <c r="AH10" s="32">
        <v>165</v>
      </c>
      <c r="AI10" s="32">
        <v>162.44075864008221</v>
      </c>
      <c r="AJ10" s="32">
        <v>160</v>
      </c>
      <c r="AK10" s="32">
        <v>158</v>
      </c>
      <c r="AL10" s="32">
        <v>157</v>
      </c>
      <c r="AM10" s="32">
        <v>155</v>
      </c>
      <c r="AN10" s="32">
        <v>150</v>
      </c>
      <c r="AO10" s="32">
        <v>139</v>
      </c>
      <c r="AP10" s="32">
        <v>135</v>
      </c>
      <c r="AQ10" s="32">
        <v>128</v>
      </c>
      <c r="AR10" s="32">
        <v>117</v>
      </c>
      <c r="AS10" s="32">
        <v>116</v>
      </c>
      <c r="AT10" s="32">
        <v>116</v>
      </c>
      <c r="AU10" s="32">
        <v>123</v>
      </c>
      <c r="AV10" s="32">
        <v>125</v>
      </c>
      <c r="AW10" s="32">
        <v>129</v>
      </c>
      <c r="AX10" s="32">
        <v>130</v>
      </c>
      <c r="AY10" s="32">
        <v>131</v>
      </c>
      <c r="AZ10" s="32">
        <v>138</v>
      </c>
      <c r="BA10" s="32">
        <v>139</v>
      </c>
      <c r="BB10" s="32">
        <v>135</v>
      </c>
      <c r="BC10" s="32">
        <v>138</v>
      </c>
      <c r="BD10" s="32">
        <v>140</v>
      </c>
      <c r="BE10" t="s">
        <v>90</v>
      </c>
    </row>
    <row r="11" spans="1:60" x14ac:dyDescent="0.2">
      <c r="A11" s="6" t="s">
        <v>49</v>
      </c>
      <c r="B11" s="5" t="s">
        <v>50</v>
      </c>
      <c r="C11" s="12">
        <v>229.69239270583901</v>
      </c>
      <c r="D11" s="12">
        <v>239.2956441149212</v>
      </c>
      <c r="E11" s="12">
        <v>249.90702863518035</v>
      </c>
      <c r="F11" s="12">
        <v>253.61366622864651</v>
      </c>
      <c r="G11" s="12">
        <v>254.99719783299085</v>
      </c>
      <c r="H11" s="12">
        <v>264.51854627201197</v>
      </c>
      <c r="I11" s="12">
        <v>253.62455281491242</v>
      </c>
      <c r="J11" s="12">
        <v>246.48956356736244</v>
      </c>
      <c r="K11" s="12">
        <v>221.58983115158415</v>
      </c>
      <c r="L11" s="12">
        <v>190</v>
      </c>
      <c r="M11" s="12">
        <v>197</v>
      </c>
      <c r="N11" s="12">
        <v>198</v>
      </c>
      <c r="O11" s="12">
        <v>208</v>
      </c>
      <c r="P11" s="12">
        <v>221</v>
      </c>
      <c r="Q11" s="12">
        <v>204</v>
      </c>
      <c r="R11" s="12">
        <v>192.4754373352504</v>
      </c>
      <c r="S11" s="12">
        <v>193</v>
      </c>
      <c r="T11" s="12">
        <v>199.3298228817616</v>
      </c>
      <c r="U11" s="12">
        <v>202.80021025469489</v>
      </c>
      <c r="V11" s="12">
        <v>205.56296437416651</v>
      </c>
      <c r="W11" s="12">
        <v>211</v>
      </c>
      <c r="X11" s="12">
        <v>209</v>
      </c>
      <c r="Y11" s="32">
        <v>221</v>
      </c>
      <c r="Z11" s="32">
        <v>232</v>
      </c>
      <c r="AA11" s="32">
        <v>240</v>
      </c>
      <c r="AB11" s="32">
        <v>237</v>
      </c>
      <c r="AC11" s="32">
        <v>217.44856714655526</v>
      </c>
      <c r="AD11" s="32">
        <v>213</v>
      </c>
      <c r="AE11" s="32">
        <v>195.99483592037708</v>
      </c>
      <c r="AF11" s="32">
        <v>193.61551336761312</v>
      </c>
      <c r="AG11" s="32">
        <v>192</v>
      </c>
      <c r="AH11" s="32">
        <v>182.53459177128195</v>
      </c>
      <c r="AI11" s="32">
        <v>177.36720554272517</v>
      </c>
      <c r="AJ11" s="32">
        <v>175.3797409374709</v>
      </c>
      <c r="AK11" s="32">
        <v>179.26450763394675</v>
      </c>
      <c r="AL11" s="32">
        <v>181.76032584484184</v>
      </c>
      <c r="AM11" s="32">
        <v>178.0524902106728</v>
      </c>
      <c r="AN11" s="32">
        <v>159.21677215189871</v>
      </c>
      <c r="AO11" s="32">
        <v>156.34851432020926</v>
      </c>
      <c r="AP11" s="32">
        <v>145.63007784614339</v>
      </c>
      <c r="AQ11" s="32">
        <v>140.4775411273271</v>
      </c>
      <c r="AR11" s="32">
        <v>138.9688290974654</v>
      </c>
      <c r="AS11" s="32">
        <v>140.89034873156751</v>
      </c>
      <c r="AT11" s="32">
        <v>153.54289133725231</v>
      </c>
      <c r="AU11" s="32">
        <v>163.5416297451529</v>
      </c>
      <c r="AV11" s="32">
        <v>164.8022800142501</v>
      </c>
      <c r="AW11" s="32">
        <v>168.54595164489561</v>
      </c>
      <c r="AX11" s="32">
        <v>162.60395755663899</v>
      </c>
      <c r="AY11" s="32">
        <v>158.46984730769921</v>
      </c>
      <c r="AZ11" s="32">
        <v>166.47498562392181</v>
      </c>
      <c r="BA11" s="32">
        <v>162.208925095523</v>
      </c>
      <c r="BB11" s="32">
        <v>157.88046915945279</v>
      </c>
      <c r="BC11" s="32">
        <v>162.6683119805466</v>
      </c>
      <c r="BD11" s="32">
        <f>VLOOKUP(MID($A11,3,5),'Utfall Kv 1 2024'!$A$2:$E$42,3,FALSE)</f>
        <v>163.1419939577039</v>
      </c>
      <c r="BE11" t="str">
        <f>VLOOKUP(A11,'uppd storlek'!$A$1:$C$39,3,FALSE)</f>
        <v>3000-5000</v>
      </c>
      <c r="BH11" s="32"/>
    </row>
    <row r="12" spans="1:60" s="33" customFormat="1" x14ac:dyDescent="0.2">
      <c r="A12" s="38" t="s">
        <v>209</v>
      </c>
      <c r="B12" s="73" t="s">
        <v>102</v>
      </c>
      <c r="C12" s="39">
        <v>167.61217122227953</v>
      </c>
      <c r="D12" s="39">
        <v>158.36298932384341</v>
      </c>
      <c r="E12" s="39">
        <v>146.72811059907835</v>
      </c>
      <c r="F12" s="39">
        <v>138.33017077798863</v>
      </c>
      <c r="G12" s="39">
        <v>142.32793916942873</v>
      </c>
      <c r="H12" s="39">
        <v>151.69780992565805</v>
      </c>
      <c r="I12" s="39">
        <v>149.01185770750988</v>
      </c>
      <c r="J12" s="39">
        <v>131.92862566438876</v>
      </c>
      <c r="K12" s="39">
        <v>121.96499153020893</v>
      </c>
      <c r="L12" s="39">
        <v>116</v>
      </c>
      <c r="M12" s="39">
        <v>122</v>
      </c>
      <c r="N12" s="39">
        <v>125</v>
      </c>
      <c r="O12" s="39">
        <v>126</v>
      </c>
      <c r="P12" s="39">
        <v>122</v>
      </c>
      <c r="Q12" s="39">
        <v>110</v>
      </c>
      <c r="R12" s="39">
        <v>105.45437607713447</v>
      </c>
      <c r="S12" s="39">
        <v>106</v>
      </c>
      <c r="T12" s="39">
        <v>102.84920083391243</v>
      </c>
      <c r="U12" s="39">
        <v>106.63463315468489</v>
      </c>
      <c r="V12" s="39">
        <v>109.74088956630179</v>
      </c>
      <c r="W12" s="39">
        <v>108</v>
      </c>
      <c r="X12" s="39">
        <v>108</v>
      </c>
      <c r="Y12" s="32">
        <v>104</v>
      </c>
      <c r="Z12" s="32">
        <v>98</v>
      </c>
      <c r="AA12" s="32">
        <v>92</v>
      </c>
      <c r="AB12" s="32">
        <v>91</v>
      </c>
      <c r="AC12" s="32">
        <v>86.744815148782678</v>
      </c>
      <c r="AD12" s="32">
        <v>88</v>
      </c>
      <c r="AE12" s="32">
        <v>91.756145177034341</v>
      </c>
      <c r="AF12" s="32">
        <v>92.471634693008852</v>
      </c>
      <c r="AG12" s="32">
        <v>98</v>
      </c>
      <c r="AH12" s="32">
        <v>93.733816675297774</v>
      </c>
      <c r="AI12" s="32">
        <v>94.419870704321198</v>
      </c>
      <c r="AJ12" s="32">
        <v>94.428864425934449</v>
      </c>
      <c r="AK12" s="32">
        <v>92.401449434500933</v>
      </c>
      <c r="AL12" s="32">
        <v>90.659674825316586</v>
      </c>
      <c r="AM12" s="32">
        <v>85.438236938063937</v>
      </c>
      <c r="AN12" s="32">
        <v>79.303853293137266</v>
      </c>
      <c r="AO12" s="32">
        <v>73.566928723902748</v>
      </c>
      <c r="AP12" s="32">
        <v>71.744941310158694</v>
      </c>
      <c r="AQ12" s="32">
        <v>63.731872381566227</v>
      </c>
      <c r="AR12" s="32">
        <v>57.669203043652381</v>
      </c>
      <c r="AS12" s="32">
        <v>53.806047966631908</v>
      </c>
      <c r="AT12" s="32">
        <v>56.547893275065483</v>
      </c>
      <c r="AU12" s="32">
        <v>64.446487826330312</v>
      </c>
      <c r="AV12" s="32">
        <v>66.937037685767791</v>
      </c>
      <c r="AW12" s="32">
        <v>75.165746979947656</v>
      </c>
      <c r="AX12" s="32">
        <v>78.674610299518491</v>
      </c>
      <c r="AY12" s="32">
        <v>81.203129873476101</v>
      </c>
      <c r="AZ12" s="32">
        <v>90.795468290126195</v>
      </c>
      <c r="BA12" s="32">
        <v>91.477965742164713</v>
      </c>
      <c r="BB12" s="32">
        <v>98.592656655397434</v>
      </c>
      <c r="BC12" s="32">
        <v>100.5826913300223</v>
      </c>
      <c r="BD12" s="32">
        <f>VLOOKUP(MID($A12,3,5),'Utfall Kv 1 2024'!$A$2:$E$42,3,FALSE)</f>
        <v>107.195952113925</v>
      </c>
      <c r="BE12" s="33" t="str">
        <f>VLOOKUP(A12,'uppd storlek'!$A$1:$C$39,3,FALSE)</f>
        <v>6000-7999</v>
      </c>
      <c r="BH12" s="32"/>
    </row>
    <row r="13" spans="1:60" x14ac:dyDescent="0.2">
      <c r="A13" s="6" t="s">
        <v>19</v>
      </c>
      <c r="B13" s="5" t="s">
        <v>20</v>
      </c>
      <c r="C13" s="12">
        <v>191.24952235384026</v>
      </c>
      <c r="D13" s="12">
        <v>197.6900866217517</v>
      </c>
      <c r="E13" s="12">
        <v>188.14928818776451</v>
      </c>
      <c r="F13" s="12">
        <v>176.09577138443717</v>
      </c>
      <c r="G13" s="12">
        <v>181.92307692307691</v>
      </c>
      <c r="H13" s="12">
        <v>181.05263157894737</v>
      </c>
      <c r="I13" s="12">
        <v>184.63302752293578</v>
      </c>
      <c r="J13" s="12">
        <v>173.63221884498481</v>
      </c>
      <c r="K13" s="12">
        <v>166.41394996209249</v>
      </c>
      <c r="L13" s="12">
        <v>155</v>
      </c>
      <c r="M13" s="12">
        <v>150</v>
      </c>
      <c r="N13" s="12">
        <v>152</v>
      </c>
      <c r="O13" s="12">
        <v>142</v>
      </c>
      <c r="P13" s="12">
        <v>136</v>
      </c>
      <c r="Q13" s="12">
        <v>131</v>
      </c>
      <c r="R13" s="12">
        <v>126.9543171040894</v>
      </c>
      <c r="S13" s="12">
        <v>125</v>
      </c>
      <c r="T13" s="12">
        <v>132.41688876420255</v>
      </c>
      <c r="U13" s="12">
        <v>129.95037917797958</v>
      </c>
      <c r="V13" s="12">
        <v>121.81502510440617</v>
      </c>
      <c r="W13" s="12">
        <v>120</v>
      </c>
      <c r="X13" s="12">
        <v>109</v>
      </c>
      <c r="Y13" s="32">
        <v>111</v>
      </c>
      <c r="Z13" s="32">
        <v>117</v>
      </c>
      <c r="AA13" s="32">
        <v>123</v>
      </c>
      <c r="AB13" s="32">
        <v>125</v>
      </c>
      <c r="AC13" s="32">
        <v>118.48968718594969</v>
      </c>
      <c r="AD13" s="32">
        <v>118</v>
      </c>
      <c r="AE13" s="32">
        <v>116.92987087793405</v>
      </c>
      <c r="AF13" s="32">
        <v>113.89843574342338</v>
      </c>
      <c r="AG13" s="32">
        <v>122</v>
      </c>
      <c r="AH13" s="32">
        <v>117.72463371877966</v>
      </c>
      <c r="AI13" s="32">
        <v>115.70912012856569</v>
      </c>
      <c r="AJ13" s="32">
        <v>131.59962161902166</v>
      </c>
      <c r="AK13" s="32">
        <v>128.23958533307737</v>
      </c>
      <c r="AL13" s="32">
        <v>128.22028078133235</v>
      </c>
      <c r="AM13" s="32">
        <v>128.82262996941895</v>
      </c>
      <c r="AN13" s="32">
        <v>117.21658341022621</v>
      </c>
      <c r="AO13" s="32">
        <v>111.02823316563774</v>
      </c>
      <c r="AP13" s="32">
        <v>111.64180033293401</v>
      </c>
      <c r="AQ13" s="32">
        <v>101.44839706684439</v>
      </c>
      <c r="AR13" s="32">
        <v>90.515905232858501</v>
      </c>
      <c r="AS13" s="32">
        <v>86.006649108415004</v>
      </c>
      <c r="AT13" s="32">
        <v>83.546462063086111</v>
      </c>
      <c r="AU13" s="32">
        <v>89.28596592590506</v>
      </c>
      <c r="AV13" s="32">
        <v>88.045030664538345</v>
      </c>
      <c r="AW13" s="32">
        <v>94.848412908991875</v>
      </c>
      <c r="AX13" s="32">
        <v>96.142532985965204</v>
      </c>
      <c r="AY13" s="32">
        <v>95.480424544879455</v>
      </c>
      <c r="AZ13" s="32">
        <v>108.2953201554317</v>
      </c>
      <c r="BA13" s="32">
        <v>110.3502580182511</v>
      </c>
      <c r="BB13" s="32">
        <v>118.5292965470927</v>
      </c>
      <c r="BC13" s="32">
        <v>124.3835158405082</v>
      </c>
      <c r="BD13" s="32">
        <f>VLOOKUP(MID($A13,3,5),'Utfall Kv 1 2024'!$A$2:$E$42,3,FALSE)</f>
        <v>125.6893605789934</v>
      </c>
      <c r="BE13" t="str">
        <f>VLOOKUP(A13,'uppd storlek'!$A$1:$C$39,3,FALSE)</f>
        <v>5000-5999</v>
      </c>
      <c r="BH13" s="32"/>
    </row>
    <row r="14" spans="1:60" x14ac:dyDescent="0.2">
      <c r="A14" s="6" t="s">
        <v>31</v>
      </c>
      <c r="B14" s="5" t="s">
        <v>32</v>
      </c>
      <c r="C14" s="12">
        <v>229.59701997968168</v>
      </c>
      <c r="D14" s="12">
        <v>228.13299232736571</v>
      </c>
      <c r="E14" s="12">
        <v>200.96269554753309</v>
      </c>
      <c r="F14" s="12">
        <v>184.82188951987609</v>
      </c>
      <c r="G14" s="12">
        <v>179.24692000694085</v>
      </c>
      <c r="H14" s="12">
        <v>185.16570226196737</v>
      </c>
      <c r="I14" s="12">
        <v>187.31330170444562</v>
      </c>
      <c r="J14" s="12">
        <v>184.9036591833127</v>
      </c>
      <c r="K14" s="12">
        <v>179.27369353410097</v>
      </c>
      <c r="L14" s="12">
        <v>166</v>
      </c>
      <c r="M14" s="12">
        <v>167</v>
      </c>
      <c r="N14" s="12">
        <v>205</v>
      </c>
      <c r="O14" s="12">
        <v>207</v>
      </c>
      <c r="P14" s="12">
        <v>203</v>
      </c>
      <c r="Q14" s="12">
        <v>197</v>
      </c>
      <c r="R14" s="12">
        <v>151.86695952306243</v>
      </c>
      <c r="S14" s="12">
        <v>138</v>
      </c>
      <c r="T14" s="12">
        <v>132.53012048192772</v>
      </c>
      <c r="U14" s="12">
        <v>131.7176449389612</v>
      </c>
      <c r="V14" s="12">
        <v>131.35135135135135</v>
      </c>
      <c r="W14" s="12">
        <v>135</v>
      </c>
      <c r="X14" s="12">
        <v>135</v>
      </c>
      <c r="Y14" s="32">
        <v>130</v>
      </c>
      <c r="Z14" s="32">
        <v>131</v>
      </c>
      <c r="AA14" s="32">
        <v>130</v>
      </c>
      <c r="AB14" s="32">
        <v>136</v>
      </c>
      <c r="AC14" s="32">
        <v>133.78738525318332</v>
      </c>
      <c r="AD14" s="32">
        <v>131</v>
      </c>
      <c r="AE14" s="32">
        <v>131.04689944216523</v>
      </c>
      <c r="AF14" s="32">
        <v>130.62114271405636</v>
      </c>
      <c r="AG14" s="32">
        <v>136</v>
      </c>
      <c r="AH14" s="32">
        <v>136.12519285871721</v>
      </c>
      <c r="AI14" s="32">
        <v>129.25948754072377</v>
      </c>
      <c r="AJ14" s="32">
        <v>128.44306102073176</v>
      </c>
      <c r="AK14" s="32">
        <v>124.47033898305085</v>
      </c>
      <c r="AL14" s="32">
        <v>120.4368266694177</v>
      </c>
      <c r="AM14" s="32">
        <v>115.46818416968442</v>
      </c>
      <c r="AN14" s="32">
        <v>107.64326488249684</v>
      </c>
      <c r="AO14" s="32">
        <v>98.579832432111232</v>
      </c>
      <c r="AP14" s="32">
        <v>95.014558203101785</v>
      </c>
      <c r="AQ14" s="32">
        <v>90.565366309327871</v>
      </c>
      <c r="AR14" s="32">
        <v>79.697068307546672</v>
      </c>
      <c r="AS14" s="32">
        <v>82.224552180397836</v>
      </c>
      <c r="AT14" s="32">
        <v>83.446524537884599</v>
      </c>
      <c r="AU14" s="32">
        <v>84.150230305893473</v>
      </c>
      <c r="AV14" s="32">
        <v>85.093810016250558</v>
      </c>
      <c r="AW14" s="32">
        <v>79.37867288781267</v>
      </c>
      <c r="AX14" s="32">
        <v>70.618427456822175</v>
      </c>
      <c r="AY14" s="32">
        <v>67.193209949310386</v>
      </c>
      <c r="AZ14" s="32">
        <v>67.810577743767851</v>
      </c>
      <c r="BA14" s="32">
        <v>71.076882376284189</v>
      </c>
      <c r="BB14" s="32">
        <v>73.010507752222793</v>
      </c>
      <c r="BC14" s="32">
        <v>78.299973547306237</v>
      </c>
      <c r="BD14" s="32">
        <f>VLOOKUP(MID($A14,3,5),'Utfall Kv 1 2024'!$A$2:$E$42,3,FALSE)</f>
        <v>92.291434274643336</v>
      </c>
      <c r="BE14" t="str">
        <f>VLOOKUP(A14,'uppd storlek'!$A$1:$C$39,3,FALSE)</f>
        <v>5000-5999</v>
      </c>
      <c r="BH14" s="32"/>
    </row>
    <row r="15" spans="1:60" x14ac:dyDescent="0.2">
      <c r="A15" s="6" t="s">
        <v>33</v>
      </c>
      <c r="B15" s="5" t="s">
        <v>166</v>
      </c>
      <c r="C15" s="12">
        <v>155.58267236119585</v>
      </c>
      <c r="D15" s="12">
        <v>163.69230769230768</v>
      </c>
      <c r="E15" s="12">
        <v>153.79864113650402</v>
      </c>
      <c r="F15" s="12">
        <v>146.56771799628942</v>
      </c>
      <c r="G15" s="12">
        <v>154.37073775573464</v>
      </c>
      <c r="H15" s="12">
        <v>163.44354335620713</v>
      </c>
      <c r="I15" s="12">
        <v>170.73170731707319</v>
      </c>
      <c r="J15" s="12">
        <v>167.192429022082</v>
      </c>
      <c r="K15" s="12">
        <v>151.30324221233312</v>
      </c>
      <c r="L15" s="12">
        <v>138</v>
      </c>
      <c r="M15" s="12">
        <v>136</v>
      </c>
      <c r="N15" s="12">
        <v>144</v>
      </c>
      <c r="O15" s="12">
        <v>148</v>
      </c>
      <c r="P15" s="12">
        <v>156</v>
      </c>
      <c r="Q15" s="12">
        <v>153</v>
      </c>
      <c r="R15" s="12">
        <v>151.21206984234615</v>
      </c>
      <c r="S15" s="12">
        <v>157</v>
      </c>
      <c r="T15" s="12">
        <v>182.10361067503922</v>
      </c>
      <c r="U15" s="12">
        <v>201.50428546440438</v>
      </c>
      <c r="V15" s="12">
        <v>184.72344161545215</v>
      </c>
      <c r="W15" s="12">
        <v>209</v>
      </c>
      <c r="X15" s="12">
        <v>184</v>
      </c>
      <c r="Y15" s="32">
        <v>202</v>
      </c>
      <c r="Z15" s="32">
        <v>206</v>
      </c>
      <c r="AA15" s="32">
        <v>191</v>
      </c>
      <c r="AB15" s="32">
        <v>212</v>
      </c>
      <c r="AC15" s="32">
        <v>205</v>
      </c>
      <c r="AD15" s="32">
        <v>210</v>
      </c>
      <c r="AE15" s="32">
        <v>215</v>
      </c>
      <c r="AF15" s="32">
        <v>212.94052277536736</v>
      </c>
      <c r="AG15" s="32">
        <v>210</v>
      </c>
      <c r="AH15" s="32">
        <v>194.65202762528776</v>
      </c>
      <c r="AI15" s="32">
        <v>180.04043461297454</v>
      </c>
      <c r="AJ15" s="32">
        <v>182.66679302501896</v>
      </c>
      <c r="AK15" s="32">
        <v>172.09202934681957</v>
      </c>
      <c r="AL15" s="32">
        <v>170.75347110682802</v>
      </c>
      <c r="AM15" s="32">
        <v>167.37859443980432</v>
      </c>
      <c r="AN15" s="32">
        <v>155.03208920440287</v>
      </c>
      <c r="AO15" s="32">
        <v>147.26129901227179</v>
      </c>
      <c r="AP15" s="32">
        <v>144.209340777839</v>
      </c>
      <c r="AQ15" s="32">
        <v>144.01608155646491</v>
      </c>
      <c r="AR15" s="32">
        <v>132.9175180126895</v>
      </c>
      <c r="AS15" s="32">
        <v>135.77709806920279</v>
      </c>
      <c r="AT15" s="32">
        <v>141.2288150797163</v>
      </c>
      <c r="AU15" s="32">
        <v>140.63848144952539</v>
      </c>
      <c r="AV15" s="32">
        <v>140.4368827049239</v>
      </c>
      <c r="AW15" s="32">
        <v>146.05253653721141</v>
      </c>
      <c r="AX15" s="32">
        <v>143.33458007070209</v>
      </c>
      <c r="AY15" s="32">
        <v>141.50635010956819</v>
      </c>
      <c r="AZ15" s="32">
        <v>143.86531757503619</v>
      </c>
      <c r="BA15" s="32">
        <v>144.7791751974261</v>
      </c>
      <c r="BB15" s="32">
        <v>146.51137210808699</v>
      </c>
      <c r="BC15" s="32">
        <v>152.25032147449639</v>
      </c>
      <c r="BD15" s="32">
        <f>VLOOKUP(MID($A15,3,5),'Utfall Kv 1 2024'!$A$2:$E$42,3,FALSE)</f>
        <v>157.36352250681469</v>
      </c>
      <c r="BE15" t="str">
        <f>VLOOKUP(A15,'uppd storlek'!$A$1:$C$39,3,FALSE)</f>
        <v>6000-7999</v>
      </c>
      <c r="BH15" s="32"/>
    </row>
    <row r="16" spans="1:60" x14ac:dyDescent="0.2">
      <c r="A16" s="6" t="s">
        <v>21</v>
      </c>
      <c r="B16" s="5" t="s">
        <v>22</v>
      </c>
      <c r="C16" s="12">
        <v>134.34861278648975</v>
      </c>
      <c r="D16" s="12">
        <v>137.42645949615326</v>
      </c>
      <c r="E16" s="12">
        <v>129.89163154726069</v>
      </c>
      <c r="F16" s="12">
        <v>124.04494382022472</v>
      </c>
      <c r="G16" s="12">
        <v>122.27855651655234</v>
      </c>
      <c r="H16" s="12">
        <v>115.28671956879772</v>
      </c>
      <c r="I16" s="12">
        <v>113.90510402634337</v>
      </c>
      <c r="J16" s="12">
        <v>112.66349583828774</v>
      </c>
      <c r="K16" s="12">
        <v>114.29838828922075</v>
      </c>
      <c r="L16" s="12">
        <v>109</v>
      </c>
      <c r="M16" s="12">
        <v>100</v>
      </c>
      <c r="N16" s="12">
        <v>97</v>
      </c>
      <c r="O16" s="12">
        <v>86</v>
      </c>
      <c r="P16" s="12">
        <v>84</v>
      </c>
      <c r="Q16" s="12">
        <v>85</v>
      </c>
      <c r="R16" s="12">
        <v>83.898916967509024</v>
      </c>
      <c r="S16" s="12">
        <v>87</v>
      </c>
      <c r="T16" s="12">
        <v>90.012462168417301</v>
      </c>
      <c r="U16" s="12">
        <v>91.008966226033948</v>
      </c>
      <c r="V16" s="12">
        <v>88.67551539113245</v>
      </c>
      <c r="W16" s="12">
        <v>89</v>
      </c>
      <c r="X16" s="12">
        <v>94</v>
      </c>
      <c r="Y16" s="32">
        <v>98</v>
      </c>
      <c r="Z16" s="32">
        <v>105</v>
      </c>
      <c r="AA16" s="32">
        <v>107</v>
      </c>
      <c r="AB16" s="32">
        <v>101</v>
      </c>
      <c r="AC16" s="32">
        <v>93.200387757928269</v>
      </c>
      <c r="AD16" s="32">
        <v>90</v>
      </c>
      <c r="AE16" s="32">
        <v>88.346597555101951</v>
      </c>
      <c r="AF16" s="32">
        <v>91.846876178073259</v>
      </c>
      <c r="AG16" s="32">
        <v>94</v>
      </c>
      <c r="AH16" s="32">
        <v>92.233830341143445</v>
      </c>
      <c r="AI16" s="32">
        <v>95.54482018250134</v>
      </c>
      <c r="AJ16" s="32">
        <v>100.85150203186765</v>
      </c>
      <c r="AK16" s="32">
        <v>108.54311025348653</v>
      </c>
      <c r="AL16" s="32">
        <v>115.35835437687632</v>
      </c>
      <c r="AM16" s="32">
        <v>115.42407660738714</v>
      </c>
      <c r="AN16" s="32">
        <v>112.75150799341966</v>
      </c>
      <c r="AO16" s="32">
        <v>108.0046198507913</v>
      </c>
      <c r="AP16" s="32">
        <v>101.4222858896961</v>
      </c>
      <c r="AQ16" s="32">
        <v>95.055237788880078</v>
      </c>
      <c r="AR16" s="32">
        <v>87.311929866129603</v>
      </c>
      <c r="AS16" s="32">
        <v>85.649450144494665</v>
      </c>
      <c r="AT16" s="32">
        <v>92.057813531274221</v>
      </c>
      <c r="AU16" s="32">
        <v>92.96078394279337</v>
      </c>
      <c r="AV16" s="32">
        <v>95.25768569077718</v>
      </c>
      <c r="AW16" s="32">
        <v>96.934295775298779</v>
      </c>
      <c r="AX16" s="32">
        <v>93.878520901497026</v>
      </c>
      <c r="AY16" s="32">
        <v>97.744633095608734</v>
      </c>
      <c r="AZ16" s="32">
        <v>108.5074828097614</v>
      </c>
      <c r="BA16" s="32">
        <v>110.82331505332171</v>
      </c>
      <c r="BB16" s="32">
        <v>110.8739728951019</v>
      </c>
      <c r="BC16" s="32">
        <v>113.7939278030122</v>
      </c>
      <c r="BD16" s="32">
        <f>VLOOKUP(MID($A16,3,5),'Utfall Kv 1 2024'!$A$2:$E$42,3,FALSE)</f>
        <v>108.007087634546</v>
      </c>
      <c r="BE16" t="str">
        <f>VLOOKUP(A16,'uppd storlek'!$A$1:$C$39,3,FALSE)</f>
        <v>Fler än 8000</v>
      </c>
      <c r="BG16" s="33"/>
      <c r="BH16" s="32"/>
    </row>
    <row r="17" spans="1:261" x14ac:dyDescent="0.2">
      <c r="A17" s="25" t="s">
        <v>202</v>
      </c>
      <c r="B17" s="5" t="s">
        <v>121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141</v>
      </c>
      <c r="P17" s="12">
        <v>154</v>
      </c>
      <c r="Q17" s="12">
        <v>150</v>
      </c>
      <c r="R17" s="12">
        <v>168.24709817037183</v>
      </c>
      <c r="S17" s="12">
        <v>170</v>
      </c>
      <c r="T17" s="12">
        <v>174.3300204957655</v>
      </c>
      <c r="U17" s="12">
        <v>179.87020467723974</v>
      </c>
      <c r="V17" s="12">
        <v>182.58458967835034</v>
      </c>
      <c r="W17" s="12">
        <v>184</v>
      </c>
      <c r="X17" s="12">
        <v>180</v>
      </c>
      <c r="Y17" s="32">
        <v>176</v>
      </c>
      <c r="Z17" s="32">
        <v>170</v>
      </c>
      <c r="AA17" s="32">
        <v>165</v>
      </c>
      <c r="AB17" s="32">
        <v>174</v>
      </c>
      <c r="AC17" s="32">
        <v>172.3930078360458</v>
      </c>
      <c r="AD17" s="32">
        <v>174</v>
      </c>
      <c r="AE17" s="32">
        <v>172.81799636102994</v>
      </c>
      <c r="AF17" s="32">
        <v>158.83798394583084</v>
      </c>
      <c r="AG17" s="32">
        <v>157</v>
      </c>
      <c r="AH17" s="32">
        <v>149.14262081252187</v>
      </c>
      <c r="AI17" s="32">
        <v>144.85586403330308</v>
      </c>
      <c r="AJ17" s="32">
        <v>146.89591269432719</v>
      </c>
      <c r="AK17" s="32">
        <v>138.42826243691422</v>
      </c>
      <c r="AL17" s="32">
        <v>140.17231015828492</v>
      </c>
      <c r="AM17" s="32">
        <v>140.49497033534385</v>
      </c>
      <c r="AN17" s="32">
        <v>135.69785387728953</v>
      </c>
      <c r="AO17" s="32">
        <v>134.92564735603148</v>
      </c>
      <c r="AP17" s="32">
        <v>126.03716913835179</v>
      </c>
      <c r="AQ17" s="32">
        <v>114.344408881226</v>
      </c>
      <c r="AR17" s="32">
        <v>95.487012405792953</v>
      </c>
      <c r="AS17" s="32">
        <v>88.521163560355333</v>
      </c>
      <c r="AT17" s="32">
        <v>89.054371110884418</v>
      </c>
      <c r="AU17" s="32">
        <v>90.821948637587411</v>
      </c>
      <c r="AV17" s="32">
        <v>91.83447483902718</v>
      </c>
      <c r="AW17" s="32">
        <v>100.0817820387209</v>
      </c>
      <c r="AX17" s="32">
        <v>102.91315001361281</v>
      </c>
      <c r="AY17" s="32">
        <v>105.213968334429</v>
      </c>
      <c r="AZ17" s="32">
        <v>115.2741370920906</v>
      </c>
      <c r="BA17" s="32">
        <v>115.93293706184031</v>
      </c>
      <c r="BB17" s="32">
        <v>113.2325350402825</v>
      </c>
      <c r="BC17" s="32">
        <v>114.2748490754385</v>
      </c>
      <c r="BD17" s="32">
        <f>VLOOKUP(MID($A17,3,5),'Utfall Kv 1 2024'!$A$2:$E$42,3,FALSE)</f>
        <v>121.4166872318237</v>
      </c>
      <c r="BE17" t="str">
        <f>VLOOKUP(A17,'uppd storlek'!$A$1:$C$39,3,FALSE)</f>
        <v>Fler än 8000</v>
      </c>
      <c r="BH17" s="32"/>
    </row>
    <row r="18" spans="1:261" x14ac:dyDescent="0.2">
      <c r="A18" s="6" t="s">
        <v>43</v>
      </c>
      <c r="B18" s="5" t="s">
        <v>44</v>
      </c>
      <c r="C18" s="12">
        <v>222.19772952716852</v>
      </c>
      <c r="D18" s="12">
        <v>229.00255186952182</v>
      </c>
      <c r="E18" s="12">
        <v>225.6415953782913</v>
      </c>
      <c r="F18" s="12">
        <v>216.99899743789686</v>
      </c>
      <c r="G18" s="12">
        <v>207.19505340078695</v>
      </c>
      <c r="H18" s="12">
        <v>206.16221114635252</v>
      </c>
      <c r="I18" s="12">
        <v>201.04320217711756</v>
      </c>
      <c r="J18" s="12">
        <v>203.23351929864512</v>
      </c>
      <c r="K18" s="12">
        <v>206.26003210272873</v>
      </c>
      <c r="L18" s="12">
        <v>201</v>
      </c>
      <c r="M18" s="12">
        <v>201</v>
      </c>
      <c r="N18" s="12">
        <v>189</v>
      </c>
      <c r="O18" s="12">
        <v>187</v>
      </c>
      <c r="P18" s="12">
        <v>178</v>
      </c>
      <c r="Q18" s="12">
        <v>181</v>
      </c>
      <c r="R18" s="12">
        <v>189.57049457252791</v>
      </c>
      <c r="S18" s="12">
        <v>187</v>
      </c>
      <c r="T18" s="12">
        <v>206.91126279863482</v>
      </c>
      <c r="U18" s="12">
        <v>206.68558581800761</v>
      </c>
      <c r="V18" s="12">
        <v>209.0304146772435</v>
      </c>
      <c r="W18" s="12">
        <v>208</v>
      </c>
      <c r="X18" s="12">
        <v>187</v>
      </c>
      <c r="Y18" s="32">
        <v>186</v>
      </c>
      <c r="Z18" s="32">
        <v>185</v>
      </c>
      <c r="AA18" s="32">
        <v>191</v>
      </c>
      <c r="AB18" s="32">
        <v>196</v>
      </c>
      <c r="AC18" s="32">
        <v>198.55348306052531</v>
      </c>
      <c r="AD18" s="32">
        <v>211</v>
      </c>
      <c r="AE18" s="32">
        <v>196.90306367567166</v>
      </c>
      <c r="AF18" s="32">
        <v>195.96653756025304</v>
      </c>
      <c r="AG18" s="32">
        <v>187</v>
      </c>
      <c r="AH18" s="32">
        <v>163.55542791499138</v>
      </c>
      <c r="AI18" s="32">
        <v>158.19209039548025</v>
      </c>
      <c r="AJ18" s="32">
        <v>147.60437509974096</v>
      </c>
      <c r="AK18" s="32">
        <v>141.53252726058898</v>
      </c>
      <c r="AL18" s="32">
        <v>142.97618307319195</v>
      </c>
      <c r="AM18" s="32">
        <v>140.97906288625043</v>
      </c>
      <c r="AN18" s="32">
        <v>137.10587704116188</v>
      </c>
      <c r="AO18" s="32">
        <v>134.21062563689659</v>
      </c>
      <c r="AP18" s="32">
        <v>121.80519219158785</v>
      </c>
      <c r="AQ18" s="32">
        <v>114.2785256007045</v>
      </c>
      <c r="AR18" s="32">
        <v>103.37293116005731</v>
      </c>
      <c r="AS18" s="32">
        <v>98.908543470079039</v>
      </c>
      <c r="AT18" s="32">
        <v>107.88413003352539</v>
      </c>
      <c r="AU18" s="32">
        <v>116.6804854149393</v>
      </c>
      <c r="AV18" s="32">
        <v>120.1297884649244</v>
      </c>
      <c r="AW18" s="32">
        <v>119.7052711127905</v>
      </c>
      <c r="AX18" s="32">
        <v>120.47127757643111</v>
      </c>
      <c r="AY18" s="32">
        <v>114.0312029456795</v>
      </c>
      <c r="AZ18" s="32">
        <v>123.2407759604412</v>
      </c>
      <c r="BA18" s="32">
        <v>128.38464568429879</v>
      </c>
      <c r="BB18" s="32">
        <v>126.0440008148299</v>
      </c>
      <c r="BC18" s="32">
        <v>129.53169310952711</v>
      </c>
      <c r="BD18" s="32">
        <f>VLOOKUP(MID($A18,3,5),'Utfall Kv 1 2024'!$A$2:$E$42,3,FALSE)</f>
        <v>127.4009488395948</v>
      </c>
      <c r="BE18" t="str">
        <f>VLOOKUP(A18,'uppd storlek'!$A$1:$C$39,3,FALSE)</f>
        <v>6000-7999</v>
      </c>
      <c r="BH18" s="32"/>
    </row>
    <row r="19" spans="1:261" x14ac:dyDescent="0.2">
      <c r="A19" s="6" t="s">
        <v>69</v>
      </c>
      <c r="B19" s="5" t="s">
        <v>70</v>
      </c>
      <c r="C19" s="12">
        <v>200.81967213114754</v>
      </c>
      <c r="D19" s="12">
        <v>213.13742437337942</v>
      </c>
      <c r="E19" s="12">
        <v>207.07686944396025</v>
      </c>
      <c r="F19" s="12">
        <v>210.77738515901061</v>
      </c>
      <c r="G19" s="12">
        <v>207.28441349758972</v>
      </c>
      <c r="H19" s="12">
        <v>214.34977578475338</v>
      </c>
      <c r="I19" s="12">
        <v>219.29042610090926</v>
      </c>
      <c r="J19" s="12">
        <v>210.30567685589517</v>
      </c>
      <c r="K19" s="12">
        <v>208.80069025021569</v>
      </c>
      <c r="L19" s="12">
        <v>210</v>
      </c>
      <c r="M19" s="12">
        <v>219</v>
      </c>
      <c r="N19" s="12">
        <v>226</v>
      </c>
      <c r="O19" s="12">
        <v>221</v>
      </c>
      <c r="P19" s="12">
        <v>212</v>
      </c>
      <c r="Q19" s="12">
        <v>193</v>
      </c>
      <c r="R19" s="12">
        <v>194.00617747725184</v>
      </c>
      <c r="S19" s="12">
        <v>200</v>
      </c>
      <c r="T19" s="12">
        <v>196.59767032598677</v>
      </c>
      <c r="U19" s="12">
        <v>201.96589095186087</v>
      </c>
      <c r="V19" s="12">
        <v>193.55110642781875</v>
      </c>
      <c r="W19" s="12">
        <v>179</v>
      </c>
      <c r="X19" s="12">
        <v>177</v>
      </c>
      <c r="Y19" s="32">
        <v>165</v>
      </c>
      <c r="Z19" s="32">
        <v>161</v>
      </c>
      <c r="AA19" s="32">
        <v>165</v>
      </c>
      <c r="AB19" s="32">
        <v>168</v>
      </c>
      <c r="AC19" s="32">
        <v>171.74460028399889</v>
      </c>
      <c r="AD19" s="32">
        <v>175</v>
      </c>
      <c r="AE19" s="32">
        <v>173.3249528598366</v>
      </c>
      <c r="AF19" s="32">
        <v>170.4691557213805</v>
      </c>
      <c r="AG19" s="32">
        <v>168</v>
      </c>
      <c r="AH19" s="32">
        <v>161.34274541668782</v>
      </c>
      <c r="AI19" s="32">
        <v>145.93664350819046</v>
      </c>
      <c r="AJ19" s="32">
        <v>135.4786682539073</v>
      </c>
      <c r="AK19" s="32">
        <v>127.60862568393949</v>
      </c>
      <c r="AL19" s="32">
        <v>125.56749835085948</v>
      </c>
      <c r="AM19" s="32">
        <v>137.16158227354293</v>
      </c>
      <c r="AN19" s="32">
        <v>141.80647525322584</v>
      </c>
      <c r="AO19" s="32">
        <v>147.85981984351372</v>
      </c>
      <c r="AP19" s="32">
        <v>151.79443842923916</v>
      </c>
      <c r="AQ19" s="32">
        <v>148.68943606036541</v>
      </c>
      <c r="AR19" s="32">
        <v>141.97514507538619</v>
      </c>
      <c r="AS19" s="32">
        <v>143.33059363151889</v>
      </c>
      <c r="AT19" s="32">
        <v>146.10829327880609</v>
      </c>
      <c r="AU19" s="32">
        <v>144.3052119083726</v>
      </c>
      <c r="AV19" s="32">
        <v>143.01592190366509</v>
      </c>
      <c r="AW19" s="32">
        <v>139.24937172990559</v>
      </c>
      <c r="AX19" s="32">
        <v>132.27625386865651</v>
      </c>
      <c r="AY19" s="32">
        <v>135.91382783080829</v>
      </c>
      <c r="AZ19" s="32">
        <v>139.72590375039491</v>
      </c>
      <c r="BA19" s="32">
        <v>147.0350671319932</v>
      </c>
      <c r="BB19" s="32">
        <v>147.90422847294889</v>
      </c>
      <c r="BC19" s="32">
        <v>143.6769130556159</v>
      </c>
      <c r="BD19" s="32">
        <f>VLOOKUP(MID($A19,3,5),'Utfall Kv 1 2024'!$A$2:$E$42,3,FALSE)</f>
        <v>139.5177165354331</v>
      </c>
      <c r="BE19" t="str">
        <f>VLOOKUP(A19,'uppd storlek'!$A$1:$C$39,3,FALSE)</f>
        <v>6000-7999</v>
      </c>
      <c r="BH19" s="32"/>
    </row>
    <row r="20" spans="1:261" x14ac:dyDescent="0.2">
      <c r="A20" s="40" t="s">
        <v>119</v>
      </c>
      <c r="B20" s="36" t="s">
        <v>98</v>
      </c>
      <c r="C20" s="12">
        <v>221.27432684617435</v>
      </c>
      <c r="D20" s="12">
        <v>235.27237102349397</v>
      </c>
      <c r="E20" s="12">
        <v>221.33128050869706</v>
      </c>
      <c r="F20" s="12">
        <v>217.87513125812021</v>
      </c>
      <c r="G20" s="12">
        <v>217.76348848481615</v>
      </c>
      <c r="H20" s="12">
        <v>221.44081187545902</v>
      </c>
      <c r="I20" s="12">
        <v>212.67574777375415</v>
      </c>
      <c r="J20" s="12">
        <v>206.95353578710163</v>
      </c>
      <c r="K20" s="12">
        <v>197.87002247499441</v>
      </c>
      <c r="L20" s="12">
        <v>188</v>
      </c>
      <c r="M20" s="12">
        <v>187</v>
      </c>
      <c r="N20" s="12">
        <v>189</v>
      </c>
      <c r="O20" s="12">
        <v>189</v>
      </c>
      <c r="P20" s="12">
        <v>185</v>
      </c>
      <c r="Q20" s="12">
        <v>181</v>
      </c>
      <c r="R20" s="12">
        <v>177.63614193364987</v>
      </c>
      <c r="S20" s="12">
        <v>178</v>
      </c>
      <c r="T20" s="12">
        <v>181.58239376837005</v>
      </c>
      <c r="U20" s="12">
        <v>182.69397831284462</v>
      </c>
      <c r="V20" s="12">
        <v>182.42214916134421</v>
      </c>
      <c r="W20" s="12">
        <v>182</v>
      </c>
      <c r="X20" s="12">
        <v>178</v>
      </c>
      <c r="Y20" s="32">
        <v>178</v>
      </c>
      <c r="Z20" s="32">
        <v>178</v>
      </c>
      <c r="AA20" s="32">
        <v>175</v>
      </c>
      <c r="AB20" s="32">
        <v>174.63693409207141</v>
      </c>
      <c r="AC20" s="32">
        <v>178.18968720627774</v>
      </c>
      <c r="AD20" s="32">
        <v>179.36895923508197</v>
      </c>
      <c r="AE20" s="32">
        <v>178.50353699458501</v>
      </c>
      <c r="AF20" s="32">
        <v>177.51771793986333</v>
      </c>
      <c r="AG20" s="32">
        <v>170</v>
      </c>
      <c r="AH20" s="32">
        <v>165</v>
      </c>
      <c r="AI20" s="39">
        <v>162.44075864008221</v>
      </c>
      <c r="AJ20" s="32">
        <v>160</v>
      </c>
      <c r="AK20" s="32">
        <v>158</v>
      </c>
      <c r="AL20" s="32">
        <v>157</v>
      </c>
      <c r="AM20" s="32">
        <v>155</v>
      </c>
      <c r="AN20" s="32">
        <v>150</v>
      </c>
      <c r="AO20" s="32">
        <v>139</v>
      </c>
      <c r="AP20" s="32">
        <v>135</v>
      </c>
      <c r="AQ20" s="32">
        <v>128</v>
      </c>
      <c r="AR20" s="32">
        <v>117</v>
      </c>
      <c r="AS20" s="32">
        <v>116</v>
      </c>
      <c r="AT20" s="32">
        <v>116</v>
      </c>
      <c r="AU20" s="32">
        <v>123</v>
      </c>
      <c r="AV20" s="32">
        <v>125</v>
      </c>
      <c r="AW20" s="32">
        <v>129</v>
      </c>
      <c r="AX20" s="32">
        <v>130</v>
      </c>
      <c r="AY20" s="32">
        <v>131</v>
      </c>
      <c r="AZ20" s="32">
        <v>138</v>
      </c>
      <c r="BA20" s="32">
        <v>139</v>
      </c>
      <c r="BB20" s="32">
        <v>135</v>
      </c>
      <c r="BC20" s="32">
        <v>138</v>
      </c>
      <c r="BD20" s="32">
        <v>140</v>
      </c>
      <c r="BE20" t="s">
        <v>91</v>
      </c>
      <c r="BH20" s="32"/>
    </row>
    <row r="21" spans="1:261" x14ac:dyDescent="0.2">
      <c r="A21" s="6" t="s">
        <v>53</v>
      </c>
      <c r="B21" s="5" t="s">
        <v>54</v>
      </c>
      <c r="C21" s="12">
        <v>173.19508448540708</v>
      </c>
      <c r="D21" s="12">
        <v>180.11785805790419</v>
      </c>
      <c r="E21" s="12">
        <v>178.88789007319892</v>
      </c>
      <c r="F21" s="12">
        <v>185.86928442262982</v>
      </c>
      <c r="G21" s="12">
        <v>194.559585492228</v>
      </c>
      <c r="H21" s="12">
        <v>204.43864229765012</v>
      </c>
      <c r="I21" s="12">
        <v>214.73354231974923</v>
      </c>
      <c r="J21" s="12">
        <v>207.66102584284403</v>
      </c>
      <c r="K21" s="12">
        <v>193.30708661417322</v>
      </c>
      <c r="L21" s="12">
        <v>186</v>
      </c>
      <c r="M21" s="12">
        <v>176</v>
      </c>
      <c r="N21" s="12">
        <v>180</v>
      </c>
      <c r="O21" s="12">
        <v>188</v>
      </c>
      <c r="P21" s="12">
        <v>190</v>
      </c>
      <c r="Q21" s="12">
        <v>188</v>
      </c>
      <c r="R21" s="12">
        <v>198.15698320371217</v>
      </c>
      <c r="S21" s="12">
        <v>200</v>
      </c>
      <c r="T21" s="12">
        <v>198.57417233633907</v>
      </c>
      <c r="U21" s="12">
        <v>196.95345740361816</v>
      </c>
      <c r="V21" s="12">
        <v>177.05428367598418</v>
      </c>
      <c r="W21" s="12">
        <v>176</v>
      </c>
      <c r="X21" s="12">
        <v>176</v>
      </c>
      <c r="Y21" s="32">
        <v>181</v>
      </c>
      <c r="Z21" s="32">
        <v>188</v>
      </c>
      <c r="AA21" s="32">
        <v>188</v>
      </c>
      <c r="AB21" s="32">
        <v>192</v>
      </c>
      <c r="AC21" s="32">
        <v>199.794397871912</v>
      </c>
      <c r="AD21" s="32">
        <v>210</v>
      </c>
      <c r="AE21" s="32">
        <v>204.41727842717162</v>
      </c>
      <c r="AF21" s="32">
        <v>205.0479523754137</v>
      </c>
      <c r="AG21" s="32">
        <v>200</v>
      </c>
      <c r="AH21" s="32">
        <v>192.66231682532893</v>
      </c>
      <c r="AI21" s="32">
        <v>191.32801866614815</v>
      </c>
      <c r="AJ21" s="32">
        <v>182.71546278198332</v>
      </c>
      <c r="AK21" s="32">
        <v>179.02503407836946</v>
      </c>
      <c r="AL21" s="32">
        <v>176.20555153374897</v>
      </c>
      <c r="AM21" s="32">
        <v>171.25500840118909</v>
      </c>
      <c r="AN21" s="32">
        <v>165.23568300850002</v>
      </c>
      <c r="AO21" s="32">
        <v>152.14251324025037</v>
      </c>
      <c r="AP21" s="32">
        <v>144.29089043511721</v>
      </c>
      <c r="AQ21" s="32">
        <v>142.21139358189339</v>
      </c>
      <c r="AR21" s="32">
        <v>131.23095836228549</v>
      </c>
      <c r="AS21" s="32">
        <v>131.6350469742579</v>
      </c>
      <c r="AT21" s="32">
        <v>126.1259326855977</v>
      </c>
      <c r="AU21" s="32">
        <v>131.14542699635709</v>
      </c>
      <c r="AV21" s="32">
        <v>134.712574463967</v>
      </c>
      <c r="AW21" s="32">
        <v>138.15937993829479</v>
      </c>
      <c r="AX21" s="32">
        <v>149.8968008255934</v>
      </c>
      <c r="AY21" s="32">
        <v>149.54638886796309</v>
      </c>
      <c r="AZ21" s="32">
        <v>154.08167665703559</v>
      </c>
      <c r="BA21" s="32">
        <v>157.04567541302239</v>
      </c>
      <c r="BB21" s="32">
        <v>149.0280076591049</v>
      </c>
      <c r="BC21" s="32">
        <v>151.31835303286141</v>
      </c>
      <c r="BD21" s="32">
        <f>VLOOKUP(MID($A21,3,5),'Utfall Kv 1 2024'!$A$2:$E$42,3,FALSE)</f>
        <v>158.0211647081737</v>
      </c>
      <c r="BE21" t="str">
        <f>VLOOKUP(A21,'uppd storlek'!$A$1:$C$39,3,FALSE)</f>
        <v>6000-7999</v>
      </c>
      <c r="BH21" s="32"/>
    </row>
    <row r="22" spans="1:261" x14ac:dyDescent="0.2">
      <c r="A22" s="6" t="s">
        <v>23</v>
      </c>
      <c r="B22" s="5" t="s">
        <v>24</v>
      </c>
      <c r="C22" s="12">
        <v>202.85994672648255</v>
      </c>
      <c r="D22" s="12">
        <v>212.15484945192176</v>
      </c>
      <c r="E22" s="12">
        <v>205.17051705170516</v>
      </c>
      <c r="F22" s="12">
        <v>194.48165014733459</v>
      </c>
      <c r="G22" s="12">
        <v>183.48261327713382</v>
      </c>
      <c r="H22" s="12">
        <v>173.50993377483442</v>
      </c>
      <c r="I22" s="12">
        <v>175.68659127625202</v>
      </c>
      <c r="J22" s="12">
        <v>171.4363217143632</v>
      </c>
      <c r="K22" s="12">
        <v>168.04221350290894</v>
      </c>
      <c r="L22" s="12">
        <v>163</v>
      </c>
      <c r="M22" s="12">
        <v>168</v>
      </c>
      <c r="N22" s="12">
        <v>177</v>
      </c>
      <c r="O22" s="12">
        <v>182</v>
      </c>
      <c r="P22" s="12">
        <v>181</v>
      </c>
      <c r="Q22" s="12">
        <v>173</v>
      </c>
      <c r="R22" s="12">
        <v>166.20911709879681</v>
      </c>
      <c r="S22" s="12">
        <v>167</v>
      </c>
      <c r="T22" s="12">
        <v>176.13291011008306</v>
      </c>
      <c r="U22" s="12">
        <v>183.1373866308364</v>
      </c>
      <c r="V22" s="12">
        <v>188.02163317086197</v>
      </c>
      <c r="W22" s="12">
        <v>186</v>
      </c>
      <c r="X22" s="12">
        <v>181</v>
      </c>
      <c r="Y22" s="32">
        <v>176</v>
      </c>
      <c r="Z22" s="32">
        <v>171</v>
      </c>
      <c r="AA22" s="32">
        <v>168</v>
      </c>
      <c r="AB22" s="32">
        <v>167</v>
      </c>
      <c r="AC22" s="32">
        <v>165.17095934667503</v>
      </c>
      <c r="AD22" s="32">
        <v>160</v>
      </c>
      <c r="AE22" s="32">
        <v>158.73826845115789</v>
      </c>
      <c r="AF22" s="32">
        <v>158.00598907873876</v>
      </c>
      <c r="AG22" s="32">
        <v>153</v>
      </c>
      <c r="AH22" s="32">
        <v>151.07960599273738</v>
      </c>
      <c r="AI22" s="32">
        <v>141.65942658557776</v>
      </c>
      <c r="AJ22" s="32">
        <v>137.14583695463236</v>
      </c>
      <c r="AK22" s="32">
        <v>139.55458069560117</v>
      </c>
      <c r="AL22" s="32">
        <v>138.08646657275978</v>
      </c>
      <c r="AM22" s="32">
        <v>137.00200010811395</v>
      </c>
      <c r="AN22" s="32">
        <v>133.91727493917276</v>
      </c>
      <c r="AO22" s="32">
        <v>124.63717887622927</v>
      </c>
      <c r="AP22" s="32">
        <v>120.70936346712826</v>
      </c>
      <c r="AQ22" s="32">
        <v>114.1667123362745</v>
      </c>
      <c r="AR22" s="32">
        <v>99.843305157687979</v>
      </c>
      <c r="AS22" s="32">
        <v>98.819763952790566</v>
      </c>
      <c r="AT22" s="32">
        <v>100.3937007874016</v>
      </c>
      <c r="AU22" s="32">
        <v>98.27446751145861</v>
      </c>
      <c r="AV22" s="32">
        <v>100.3328631875881</v>
      </c>
      <c r="AW22" s="32">
        <v>104.4069332729127</v>
      </c>
      <c r="AX22" s="32">
        <v>100.8998377341791</v>
      </c>
      <c r="AY22" s="32">
        <v>103.8612453795849</v>
      </c>
      <c r="AZ22" s="32">
        <v>116.8232280102476</v>
      </c>
      <c r="BA22" s="32">
        <v>119.0481601854588</v>
      </c>
      <c r="BB22" s="32">
        <v>120.847840139719</v>
      </c>
      <c r="BC22" s="32">
        <v>127.3905556059096</v>
      </c>
      <c r="BD22" s="32">
        <f>VLOOKUP(MID($A22,3,5),'Utfall Kv 1 2024'!$A$2:$E$42,3,FALSE)</f>
        <v>126.0221151119932</v>
      </c>
      <c r="BE22" t="str">
        <f>VLOOKUP(A22,'uppd storlek'!$A$1:$C$39,3,FALSE)</f>
        <v>6000-7999</v>
      </c>
      <c r="BH22" s="32"/>
    </row>
    <row r="23" spans="1:261" x14ac:dyDescent="0.2">
      <c r="A23" s="6" t="s">
        <v>25</v>
      </c>
      <c r="B23" s="5" t="s">
        <v>26</v>
      </c>
      <c r="C23" s="12">
        <v>148.4941438929169</v>
      </c>
      <c r="D23" s="12">
        <v>149.22017704088802</v>
      </c>
      <c r="E23" s="12">
        <v>157.44261371637796</v>
      </c>
      <c r="F23" s="12">
        <v>168.15286624203821</v>
      </c>
      <c r="G23" s="12">
        <v>181.93456614509245</v>
      </c>
      <c r="H23" s="12">
        <v>186.19605601600458</v>
      </c>
      <c r="I23" s="12">
        <v>180.59144415733564</v>
      </c>
      <c r="J23" s="12">
        <v>168.9980017128176</v>
      </c>
      <c r="K23" s="12">
        <v>143.18278957116399</v>
      </c>
      <c r="L23" s="12">
        <v>139</v>
      </c>
      <c r="M23" s="12">
        <v>140</v>
      </c>
      <c r="N23" s="12">
        <v>143</v>
      </c>
      <c r="O23" s="12">
        <v>152</v>
      </c>
      <c r="P23" s="12">
        <v>140</v>
      </c>
      <c r="Q23" s="12">
        <v>135</v>
      </c>
      <c r="R23" s="12">
        <v>125.66612099892026</v>
      </c>
      <c r="S23" s="12">
        <v>114</v>
      </c>
      <c r="T23" s="12">
        <v>126.32908727234445</v>
      </c>
      <c r="U23" s="12">
        <v>133.85104129897636</v>
      </c>
      <c r="V23" s="12">
        <v>138.71929575465001</v>
      </c>
      <c r="W23" s="12">
        <v>148</v>
      </c>
      <c r="X23" s="12">
        <v>145</v>
      </c>
      <c r="Y23" s="32">
        <v>140</v>
      </c>
      <c r="Z23" s="32">
        <v>143</v>
      </c>
      <c r="AA23" s="32">
        <v>141</v>
      </c>
      <c r="AB23" s="32">
        <v>141</v>
      </c>
      <c r="AC23" s="32">
        <v>132.56384217174846</v>
      </c>
      <c r="AD23" s="32">
        <v>124</v>
      </c>
      <c r="AE23" s="32">
        <v>117.63110195928535</v>
      </c>
      <c r="AF23" s="32">
        <v>106.80651475421944</v>
      </c>
      <c r="AG23" s="32">
        <v>108</v>
      </c>
      <c r="AH23" s="32">
        <v>112.41871685913371</v>
      </c>
      <c r="AI23" s="32">
        <v>112.5489382981059</v>
      </c>
      <c r="AJ23" s="32">
        <v>136.10200364298726</v>
      </c>
      <c r="AK23" s="32">
        <v>146.50098103335512</v>
      </c>
      <c r="AL23" s="32">
        <v>146.94055520565865</v>
      </c>
      <c r="AM23" s="32">
        <v>156.7408774187283</v>
      </c>
      <c r="AN23" s="32">
        <v>141.57352618891082</v>
      </c>
      <c r="AO23" s="32">
        <v>128.01911752154987</v>
      </c>
      <c r="AP23" s="32">
        <v>125.12000388873359</v>
      </c>
      <c r="AQ23" s="32">
        <v>111.97376669720791</v>
      </c>
      <c r="AR23" s="32">
        <v>95.820981160944825</v>
      </c>
      <c r="AS23" s="32">
        <v>93.866666666666674</v>
      </c>
      <c r="AT23" s="32">
        <v>98.319031385917484</v>
      </c>
      <c r="AU23" s="32">
        <v>107.1153172099544</v>
      </c>
      <c r="AV23" s="32">
        <v>111.4904884677026</v>
      </c>
      <c r="AW23" s="32">
        <v>111.6910711811169</v>
      </c>
      <c r="AX23" s="32">
        <v>103.0795059911226</v>
      </c>
      <c r="AY23" s="32">
        <v>92.727835547963267</v>
      </c>
      <c r="AZ23" s="32">
        <v>90.349451907453613</v>
      </c>
      <c r="BA23" s="32">
        <v>93.946078151250902</v>
      </c>
      <c r="BB23" s="32">
        <v>100.4321876929409</v>
      </c>
      <c r="BC23" s="32">
        <v>109.1096242923314</v>
      </c>
      <c r="BD23" s="32">
        <f>VLOOKUP(MID($A23,3,5),'Utfall Kv 1 2024'!$A$2:$E$42,3,FALSE)</f>
        <v>115.5471084599444</v>
      </c>
      <c r="BE23" t="str">
        <f>VLOOKUP(A23,'uppd storlek'!$A$1:$C$39,3,FALSE)</f>
        <v>6000-7999</v>
      </c>
      <c r="BH23" s="32"/>
    </row>
    <row r="24" spans="1:261" x14ac:dyDescent="0.2">
      <c r="A24" s="6" t="s">
        <v>29</v>
      </c>
      <c r="B24" s="5" t="s">
        <v>30</v>
      </c>
      <c r="C24" s="12">
        <v>310.13257575757575</v>
      </c>
      <c r="D24" s="12">
        <v>315.90909090909093</v>
      </c>
      <c r="E24" s="12">
        <v>285.2453635319219</v>
      </c>
      <c r="F24" s="12">
        <v>266.06726606726608</v>
      </c>
      <c r="G24" s="12">
        <v>248.37147152163018</v>
      </c>
      <c r="H24" s="12">
        <v>238.23975720789076</v>
      </c>
      <c r="I24" s="12">
        <v>234.81644391811875</v>
      </c>
      <c r="J24" s="12">
        <v>224.26594667566656</v>
      </c>
      <c r="K24" s="12">
        <v>218.81355932203388</v>
      </c>
      <c r="L24" s="12">
        <v>214</v>
      </c>
      <c r="M24" s="12">
        <v>217</v>
      </c>
      <c r="N24" s="12">
        <v>180</v>
      </c>
      <c r="O24" s="12">
        <v>165</v>
      </c>
      <c r="P24" s="12">
        <v>157</v>
      </c>
      <c r="Q24" s="12">
        <v>143</v>
      </c>
      <c r="R24" s="12">
        <v>167.97525576968832</v>
      </c>
      <c r="S24" s="12">
        <v>168</v>
      </c>
      <c r="T24" s="12">
        <v>168.97419760855885</v>
      </c>
      <c r="U24" s="12">
        <v>174.28784138552564</v>
      </c>
      <c r="V24" s="12">
        <v>184.94674002106987</v>
      </c>
      <c r="W24" s="12">
        <v>189</v>
      </c>
      <c r="X24" s="12">
        <v>192</v>
      </c>
      <c r="Y24" s="32">
        <v>202</v>
      </c>
      <c r="Z24" s="32">
        <v>200</v>
      </c>
      <c r="AA24" s="32">
        <v>208</v>
      </c>
      <c r="AB24" s="32">
        <v>201</v>
      </c>
      <c r="AC24" s="32">
        <v>195.93580711615249</v>
      </c>
      <c r="AD24" s="32">
        <v>191</v>
      </c>
      <c r="AE24" s="32">
        <v>174.10002782767083</v>
      </c>
      <c r="AF24" s="32">
        <v>163.51581738965714</v>
      </c>
      <c r="AG24" s="32">
        <v>152</v>
      </c>
      <c r="AH24" s="32">
        <v>151.90827231969055</v>
      </c>
      <c r="AI24" s="32">
        <v>151.63241537363339</v>
      </c>
      <c r="AJ24" s="32">
        <v>163.42967196508297</v>
      </c>
      <c r="AK24" s="32">
        <v>164.02037147992809</v>
      </c>
      <c r="AL24" s="32">
        <v>165.75453468802596</v>
      </c>
      <c r="AM24" s="32">
        <v>171.28538838400837</v>
      </c>
      <c r="AN24" s="32">
        <v>165.03035299407929</v>
      </c>
      <c r="AO24" s="32">
        <v>155.64866153189993</v>
      </c>
      <c r="AP24" s="32">
        <v>148.19095477386935</v>
      </c>
      <c r="AQ24" s="32">
        <v>134.44828670229489</v>
      </c>
      <c r="AR24" s="32">
        <v>124.39144054043859</v>
      </c>
      <c r="AS24" s="32">
        <v>125.5075488063961</v>
      </c>
      <c r="AT24" s="32">
        <v>124.8521752258259</v>
      </c>
      <c r="AU24" s="32">
        <v>129.26282938615259</v>
      </c>
      <c r="AV24" s="32">
        <v>129.16383412644461</v>
      </c>
      <c r="AW24" s="32">
        <v>140.0584206285254</v>
      </c>
      <c r="AX24" s="32">
        <v>146.43185800547101</v>
      </c>
      <c r="AY24" s="32">
        <v>150.91191749137371</v>
      </c>
      <c r="AZ24" s="32">
        <v>157.15736040609141</v>
      </c>
      <c r="BA24" s="32">
        <v>155.08315330631859</v>
      </c>
      <c r="BB24" s="32">
        <v>159.4591805139849</v>
      </c>
      <c r="BC24" s="32">
        <v>160.02917198447631</v>
      </c>
      <c r="BD24" s="32">
        <f>VLOOKUP(MID($A24,3,5),'Utfall Kv 1 2024'!$A$2:$E$42,3,FALSE)</f>
        <v>164.64088397790059</v>
      </c>
      <c r="BE24" t="str">
        <f>VLOOKUP(A24,'uppd storlek'!$A$1:$C$39,3,FALSE)</f>
        <v>6000-7999</v>
      </c>
      <c r="BH24" s="32"/>
    </row>
    <row r="25" spans="1:261" x14ac:dyDescent="0.2">
      <c r="A25" s="6" t="s">
        <v>193</v>
      </c>
      <c r="B25" s="5" t="s">
        <v>16</v>
      </c>
      <c r="C25" s="12">
        <v>234.22299825392867</v>
      </c>
      <c r="D25" s="12">
        <v>244</v>
      </c>
      <c r="E25" s="12">
        <v>234.34099153567109</v>
      </c>
      <c r="F25" s="12">
        <v>211.88857205527529</v>
      </c>
      <c r="G25" s="12">
        <v>192.87172823463894</v>
      </c>
      <c r="H25" s="12">
        <v>203.08346624136098</v>
      </c>
      <c r="I25" s="12">
        <v>202.95583433579654</v>
      </c>
      <c r="J25" s="12">
        <v>209.44801896376566</v>
      </c>
      <c r="K25" s="12">
        <v>200.30170968823333</v>
      </c>
      <c r="L25" s="12">
        <v>188</v>
      </c>
      <c r="M25" s="12">
        <v>183</v>
      </c>
      <c r="N25" s="12">
        <v>175</v>
      </c>
      <c r="O25" s="12">
        <v>175</v>
      </c>
      <c r="P25" s="12">
        <v>179</v>
      </c>
      <c r="Q25" s="12">
        <v>177</v>
      </c>
      <c r="R25" s="12">
        <v>170.72864846787343</v>
      </c>
      <c r="S25" s="12">
        <v>158</v>
      </c>
      <c r="T25" s="12">
        <v>150.3397977788828</v>
      </c>
      <c r="U25" s="12">
        <v>146.28346521257839</v>
      </c>
      <c r="V25" s="12">
        <v>147.50050597045131</v>
      </c>
      <c r="W25" s="12">
        <v>158</v>
      </c>
      <c r="X25" s="12">
        <v>151</v>
      </c>
      <c r="Y25" s="32">
        <v>150</v>
      </c>
      <c r="Z25" s="32">
        <v>151</v>
      </c>
      <c r="AA25" s="32">
        <v>145</v>
      </c>
      <c r="AB25" s="32">
        <v>151</v>
      </c>
      <c r="AC25" s="32">
        <v>154.81889159093816</v>
      </c>
      <c r="AD25" s="32">
        <v>164</v>
      </c>
      <c r="AE25" s="32">
        <v>177.59808325846063</v>
      </c>
      <c r="AF25" s="32">
        <v>173.15888958897003</v>
      </c>
      <c r="AG25" s="32">
        <v>170</v>
      </c>
      <c r="AH25" s="32">
        <v>162.6207352455103</v>
      </c>
      <c r="AI25" s="32">
        <v>148.78096543620876</v>
      </c>
      <c r="AJ25" s="32">
        <v>153.2469752280025</v>
      </c>
      <c r="AK25" s="32">
        <v>149.51774340309373</v>
      </c>
      <c r="AL25" s="32">
        <v>151.81835674427555</v>
      </c>
      <c r="AM25" s="32">
        <v>152.34876969206607</v>
      </c>
      <c r="AN25" s="32">
        <v>151.74299384825702</v>
      </c>
      <c r="AO25" s="32">
        <v>142.42655251275434</v>
      </c>
      <c r="AP25" s="32">
        <v>130.76219297628265</v>
      </c>
      <c r="AQ25" s="32">
        <v>127.499030358591</v>
      </c>
      <c r="AR25" s="32">
        <v>110.8897820629177</v>
      </c>
      <c r="AS25" s="32">
        <v>112.0081083310745</v>
      </c>
      <c r="AT25" s="32">
        <v>117.9828734538535</v>
      </c>
      <c r="AU25" s="32">
        <v>116.8197507751711</v>
      </c>
      <c r="AV25" s="32">
        <v>119.32990592102961</v>
      </c>
      <c r="AW25" s="32">
        <v>117.39524928460089</v>
      </c>
      <c r="AX25" s="32">
        <v>119.3239240285764</v>
      </c>
      <c r="AY25" s="32">
        <v>118.27257952170881</v>
      </c>
      <c r="AZ25" s="32">
        <v>125.6682941538033</v>
      </c>
      <c r="BA25" s="32">
        <v>130.55870970732039</v>
      </c>
      <c r="BB25" s="32">
        <v>126.3420666381592</v>
      </c>
      <c r="BC25" s="32">
        <v>124.0951396070321</v>
      </c>
      <c r="BD25" s="32">
        <f>VLOOKUP(MID($A25,3,5),'Utfall Kv 1 2024'!$A$2:$E$42,3,FALSE)</f>
        <v>118.95554566921049</v>
      </c>
      <c r="BE25" t="str">
        <f>VLOOKUP(A25,'uppd storlek'!$A$1:$C$39,3,FALSE)</f>
        <v>6000-7999</v>
      </c>
      <c r="BH25" s="32"/>
    </row>
    <row r="26" spans="1:261" x14ac:dyDescent="0.2">
      <c r="A26" s="38" t="s">
        <v>179</v>
      </c>
      <c r="B26" s="37" t="s">
        <v>103</v>
      </c>
      <c r="C26" s="12">
        <v>289.85507246376812</v>
      </c>
      <c r="D26" s="12">
        <v>318</v>
      </c>
      <c r="E26" s="12">
        <v>331.25354509359045</v>
      </c>
      <c r="F26" s="12">
        <v>344.78443863041747</v>
      </c>
      <c r="G26" s="12">
        <v>337.83477076713575</v>
      </c>
      <c r="H26" s="12">
        <v>330.26898195437519</v>
      </c>
      <c r="I26" s="12">
        <v>322.65030117058757</v>
      </c>
      <c r="J26" s="12">
        <v>304.12019121329388</v>
      </c>
      <c r="K26" s="12">
        <v>286.88805203697365</v>
      </c>
      <c r="L26" s="12">
        <v>267</v>
      </c>
      <c r="M26" s="12">
        <v>253</v>
      </c>
      <c r="N26" s="12">
        <v>258</v>
      </c>
      <c r="O26" s="12">
        <v>248</v>
      </c>
      <c r="P26" s="12">
        <v>242</v>
      </c>
      <c r="Q26" s="12">
        <v>235</v>
      </c>
      <c r="R26" s="12">
        <v>230.06859327561</v>
      </c>
      <c r="S26" s="12">
        <v>233</v>
      </c>
      <c r="T26" s="12">
        <v>245.92444221888388</v>
      </c>
      <c r="U26" s="12">
        <v>256.01151110988127</v>
      </c>
      <c r="V26" s="12">
        <v>254.19611307420493</v>
      </c>
      <c r="W26" s="12">
        <v>257</v>
      </c>
      <c r="X26" s="12">
        <v>253</v>
      </c>
      <c r="Y26" s="32">
        <v>259</v>
      </c>
      <c r="Z26" s="32">
        <v>257</v>
      </c>
      <c r="AA26" s="32">
        <v>252</v>
      </c>
      <c r="AB26" s="32">
        <v>245</v>
      </c>
      <c r="AC26" s="32">
        <v>240.15388922504494</v>
      </c>
      <c r="AD26" s="32">
        <v>255</v>
      </c>
      <c r="AE26" s="32">
        <v>262.55199248624717</v>
      </c>
      <c r="AF26" s="32">
        <v>265.85800927577594</v>
      </c>
      <c r="AG26" s="32">
        <v>255</v>
      </c>
      <c r="AH26" s="32">
        <v>240.30918217760205</v>
      </c>
      <c r="AI26" s="32">
        <v>215.93254109442825</v>
      </c>
      <c r="AJ26" s="32">
        <v>183.56643356643357</v>
      </c>
      <c r="AK26" s="32">
        <v>175.99971347217993</v>
      </c>
      <c r="AL26" s="32">
        <v>171.59343177875843</v>
      </c>
      <c r="AM26" s="32">
        <v>174.08353419433752</v>
      </c>
      <c r="AN26" s="32">
        <v>172.34994876957091</v>
      </c>
      <c r="AO26" s="32">
        <v>160.64790705191518</v>
      </c>
      <c r="AP26" s="32">
        <v>149.05226881102811</v>
      </c>
      <c r="AQ26" s="32">
        <v>141.65206845438621</v>
      </c>
      <c r="AR26" s="32">
        <v>131.24190531011661</v>
      </c>
      <c r="AS26" s="32">
        <v>126.6046126424572</v>
      </c>
      <c r="AT26" s="32">
        <v>126.4648393518226</v>
      </c>
      <c r="AU26" s="32">
        <v>132.4317013794969</v>
      </c>
      <c r="AV26" s="32">
        <v>144.52345027601851</v>
      </c>
      <c r="AW26" s="32">
        <v>165.38724363468549</v>
      </c>
      <c r="AX26" s="32">
        <v>174.40705435407699</v>
      </c>
      <c r="AY26" s="32">
        <v>181.7902183943402</v>
      </c>
      <c r="AZ26" s="32">
        <v>190.0060447310095</v>
      </c>
      <c r="BA26" s="32">
        <v>185.8713661696039</v>
      </c>
      <c r="BB26" s="32">
        <v>181.49412338372039</v>
      </c>
      <c r="BC26" s="32">
        <v>184.011553818707</v>
      </c>
      <c r="BD26" s="32">
        <f>VLOOKUP(MID($A26,3,5),'Utfall Kv 1 2024'!$A$2:$E$42,3,FALSE)</f>
        <v>183.4047444874073</v>
      </c>
      <c r="BE26" t="str">
        <f>VLOOKUP(A26,'uppd storlek'!$A$1:$C$39,3,FALSE)</f>
        <v>Fler än 8000</v>
      </c>
      <c r="BH26" s="32"/>
    </row>
    <row r="27" spans="1:261" x14ac:dyDescent="0.2">
      <c r="A27" s="6" t="s">
        <v>55</v>
      </c>
      <c r="B27" s="5" t="s">
        <v>56</v>
      </c>
      <c r="C27" s="12">
        <v>177.81924820047988</v>
      </c>
      <c r="D27" s="12">
        <v>184.28646379853095</v>
      </c>
      <c r="E27" s="12">
        <v>186.84759916492695</v>
      </c>
      <c r="F27" s="12">
        <v>197.59697009272563</v>
      </c>
      <c r="G27" s="12">
        <v>198.92402571840967</v>
      </c>
      <c r="H27" s="12">
        <v>205.94785798506484</v>
      </c>
      <c r="I27" s="12">
        <v>204.98759629194413</v>
      </c>
      <c r="J27" s="12">
        <v>199.63489372799583</v>
      </c>
      <c r="K27" s="12">
        <v>194.40832249674904</v>
      </c>
      <c r="L27" s="12">
        <v>180</v>
      </c>
      <c r="M27" s="12">
        <v>175</v>
      </c>
      <c r="N27" s="12">
        <v>170</v>
      </c>
      <c r="O27" s="12">
        <v>180</v>
      </c>
      <c r="P27" s="12">
        <v>178</v>
      </c>
      <c r="Q27" s="12">
        <v>167</v>
      </c>
      <c r="R27" s="12">
        <v>169.26991079192297</v>
      </c>
      <c r="S27" s="12">
        <v>164</v>
      </c>
      <c r="T27" s="12">
        <v>173.86844467239388</v>
      </c>
      <c r="U27" s="12">
        <v>182.06226427155914</v>
      </c>
      <c r="V27" s="12">
        <v>183.96812749003985</v>
      </c>
      <c r="W27" s="12">
        <v>175</v>
      </c>
      <c r="X27" s="12">
        <v>166</v>
      </c>
      <c r="Y27" s="32">
        <v>161</v>
      </c>
      <c r="Z27" s="32">
        <v>161</v>
      </c>
      <c r="AA27" s="32">
        <v>169</v>
      </c>
      <c r="AB27" s="32">
        <v>183</v>
      </c>
      <c r="AC27" s="32">
        <v>199.15047409361404</v>
      </c>
      <c r="AD27" s="32">
        <v>211</v>
      </c>
      <c r="AE27" s="32">
        <v>219.1527978589227</v>
      </c>
      <c r="AF27" s="32">
        <v>213.20109018627431</v>
      </c>
      <c r="AG27" s="32">
        <v>206</v>
      </c>
      <c r="AH27" s="32">
        <v>191.72031974122112</v>
      </c>
      <c r="AI27" s="32">
        <v>174.8347700396971</v>
      </c>
      <c r="AJ27" s="32">
        <v>171.79309038085012</v>
      </c>
      <c r="AK27" s="32">
        <v>166.06467870642587</v>
      </c>
      <c r="AL27" s="32">
        <v>164.19312417809508</v>
      </c>
      <c r="AM27" s="32">
        <v>171.55261525739093</v>
      </c>
      <c r="AN27" s="32">
        <v>172.62911809037499</v>
      </c>
      <c r="AO27" s="32">
        <v>172.47728946722319</v>
      </c>
      <c r="AP27" s="32">
        <v>170.57464181173935</v>
      </c>
      <c r="AQ27" s="32">
        <v>161.70530109999379</v>
      </c>
      <c r="AR27" s="32">
        <v>143.85476322594829</v>
      </c>
      <c r="AS27" s="32">
        <v>135.53652520932789</v>
      </c>
      <c r="AT27" s="32">
        <v>135.45059427826959</v>
      </c>
      <c r="AU27" s="32">
        <v>130.96915020591621</v>
      </c>
      <c r="AV27" s="32">
        <v>131.05333088481521</v>
      </c>
      <c r="AW27" s="32">
        <v>139.0709110011156</v>
      </c>
      <c r="AX27" s="32">
        <v>146.88567246706779</v>
      </c>
      <c r="AY27" s="32">
        <v>155.3625451351615</v>
      </c>
      <c r="AZ27" s="32">
        <v>167.03764427409641</v>
      </c>
      <c r="BA27" s="32">
        <v>167.40183829121489</v>
      </c>
      <c r="BB27" s="32">
        <v>168.0993729419564</v>
      </c>
      <c r="BC27" s="32">
        <v>172.03038899214189</v>
      </c>
      <c r="BD27" s="32">
        <f>VLOOKUP(MID($A27,3,5),'Utfall Kv 1 2024'!$A$2:$E$42,3,FALSE)</f>
        <v>170.75820117314791</v>
      </c>
      <c r="BE27" t="str">
        <f>VLOOKUP(A27,'uppd storlek'!$A$1:$C$39,3,FALSE)</f>
        <v>6000-7999</v>
      </c>
      <c r="BH27" s="32"/>
    </row>
    <row r="28" spans="1:261" x14ac:dyDescent="0.2">
      <c r="A28" s="6" t="s">
        <v>35</v>
      </c>
      <c r="B28" s="5" t="s">
        <v>36</v>
      </c>
      <c r="C28" s="12">
        <v>233.35143943508962</v>
      </c>
      <c r="D28" s="12">
        <v>246.01092896174865</v>
      </c>
      <c r="E28" s="12">
        <v>243.84371237824232</v>
      </c>
      <c r="F28" s="12">
        <v>243.00699300699299</v>
      </c>
      <c r="G28" s="12">
        <v>250.355152442356</v>
      </c>
      <c r="H28" s="12">
        <v>253.31289015441899</v>
      </c>
      <c r="I28" s="12">
        <v>248.30601092896177</v>
      </c>
      <c r="J28" s="12">
        <v>240.93746577592813</v>
      </c>
      <c r="K28" s="12">
        <v>233.88762091077055</v>
      </c>
      <c r="L28" s="12">
        <v>229</v>
      </c>
      <c r="M28" s="12">
        <v>234</v>
      </c>
      <c r="N28" s="12">
        <v>240</v>
      </c>
      <c r="O28" s="12">
        <v>237</v>
      </c>
      <c r="P28" s="12">
        <v>226</v>
      </c>
      <c r="Q28" s="12">
        <v>221</v>
      </c>
      <c r="R28" s="12">
        <v>215.11484991669627</v>
      </c>
      <c r="S28" s="12">
        <v>214</v>
      </c>
      <c r="T28" s="12">
        <v>221.36842965748386</v>
      </c>
      <c r="U28" s="12">
        <v>220.96317280453255</v>
      </c>
      <c r="V28" s="12">
        <v>230.46566692975532</v>
      </c>
      <c r="W28" s="12">
        <v>232</v>
      </c>
      <c r="X28" s="12">
        <v>227</v>
      </c>
      <c r="Y28" s="32">
        <v>224</v>
      </c>
      <c r="Z28" s="32">
        <v>230</v>
      </c>
      <c r="AA28" s="32">
        <v>229</v>
      </c>
      <c r="AB28" s="32">
        <v>240</v>
      </c>
      <c r="AC28" s="32">
        <v>242.21553981957513</v>
      </c>
      <c r="AD28" s="32">
        <v>240</v>
      </c>
      <c r="AE28" s="32">
        <v>240.62502519612667</v>
      </c>
      <c r="AF28" s="32">
        <v>234.01813567814827</v>
      </c>
      <c r="AG28" s="32">
        <v>231</v>
      </c>
      <c r="AH28" s="32">
        <v>220.66227730441517</v>
      </c>
      <c r="AI28" s="32">
        <v>216.16306529220702</v>
      </c>
      <c r="AJ28" s="32">
        <v>204.95756172839504</v>
      </c>
      <c r="AK28" s="32">
        <v>204.32914340789526</v>
      </c>
      <c r="AL28" s="32">
        <v>206.42323345026045</v>
      </c>
      <c r="AM28" s="32">
        <v>209.76329463082942</v>
      </c>
      <c r="AN28" s="32">
        <v>221.41002212176588</v>
      </c>
      <c r="AO28" s="32">
        <v>218.41068511578746</v>
      </c>
      <c r="AP28" s="32">
        <v>204.67957842212164</v>
      </c>
      <c r="AQ28" s="32">
        <v>195.14298031326339</v>
      </c>
      <c r="AR28" s="32">
        <v>173.56951701287119</v>
      </c>
      <c r="AS28" s="32">
        <v>169.03824164655069</v>
      </c>
      <c r="AT28" s="32">
        <v>173.04313415116741</v>
      </c>
      <c r="AU28" s="32">
        <v>174.23554941803121</v>
      </c>
      <c r="AV28" s="32">
        <v>174.42931722796601</v>
      </c>
      <c r="AW28" s="32">
        <v>184.43106240467921</v>
      </c>
      <c r="AX28" s="32">
        <v>191.77480347083829</v>
      </c>
      <c r="AY28" s="32">
        <v>194.8280583701733</v>
      </c>
      <c r="AZ28" s="32">
        <v>202.7644015016117</v>
      </c>
      <c r="BA28" s="32">
        <v>194.99883150268761</v>
      </c>
      <c r="BB28" s="32">
        <v>190.48508769881121</v>
      </c>
      <c r="BC28" s="32">
        <v>190.7892686878759</v>
      </c>
      <c r="BD28" s="32">
        <f>VLOOKUP(MID($A28,3,5),'Utfall Kv 1 2024'!$A$2:$E$42,3,FALSE)</f>
        <v>188.54052028941391</v>
      </c>
      <c r="BE28" t="str">
        <f>VLOOKUP(A28,'uppd storlek'!$A$1:$C$39,3,FALSE)</f>
        <v>Fler än 8000</v>
      </c>
      <c r="BH28" s="32"/>
    </row>
    <row r="29" spans="1:261" x14ac:dyDescent="0.2">
      <c r="A29" s="6" t="s">
        <v>63</v>
      </c>
      <c r="B29" s="5" t="s">
        <v>64</v>
      </c>
      <c r="C29" s="12">
        <v>147.73139745916515</v>
      </c>
      <c r="D29" s="12">
        <v>164.1123882503193</v>
      </c>
      <c r="E29" s="12">
        <v>172.10871944545787</v>
      </c>
      <c r="F29" s="12">
        <v>182.47365501941209</v>
      </c>
      <c r="G29" s="12">
        <v>185.0631003955547</v>
      </c>
      <c r="H29" s="12">
        <v>186.22521582392562</v>
      </c>
      <c r="I29" s="12">
        <v>173.99962070927367</v>
      </c>
      <c r="J29" s="12">
        <v>161.95103362865581</v>
      </c>
      <c r="K29" s="12">
        <v>152.24815025611838</v>
      </c>
      <c r="L29" s="12">
        <v>145</v>
      </c>
      <c r="M29" s="12">
        <v>148</v>
      </c>
      <c r="N29" s="12">
        <v>149</v>
      </c>
      <c r="O29" s="12">
        <v>147</v>
      </c>
      <c r="P29" s="12">
        <v>147</v>
      </c>
      <c r="Q29" s="12">
        <v>142</v>
      </c>
      <c r="R29" s="12">
        <v>140.34923019151333</v>
      </c>
      <c r="S29" s="12">
        <v>139</v>
      </c>
      <c r="T29" s="12">
        <v>136.80964395850853</v>
      </c>
      <c r="U29" s="12">
        <v>136.6931630107928</v>
      </c>
      <c r="V29" s="12">
        <v>133.727562684795</v>
      </c>
      <c r="W29" s="12">
        <v>137</v>
      </c>
      <c r="X29" s="12">
        <v>134</v>
      </c>
      <c r="Y29" s="32">
        <v>135</v>
      </c>
      <c r="Z29" s="32">
        <v>139</v>
      </c>
      <c r="AA29" s="32">
        <v>136</v>
      </c>
      <c r="AB29" s="32">
        <v>137</v>
      </c>
      <c r="AC29" s="32">
        <v>138.55160450997397</v>
      </c>
      <c r="AD29" s="32">
        <v>140</v>
      </c>
      <c r="AE29" s="32">
        <v>140.74875972554304</v>
      </c>
      <c r="AF29" s="32">
        <v>138.62531459567614</v>
      </c>
      <c r="AG29" s="32">
        <v>138</v>
      </c>
      <c r="AH29" s="32">
        <v>134.14748708313761</v>
      </c>
      <c r="AI29" s="32">
        <v>130.67627000804617</v>
      </c>
      <c r="AJ29" s="32">
        <v>133.02337192248885</v>
      </c>
      <c r="AK29" s="32">
        <v>127.57195226581392</v>
      </c>
      <c r="AL29" s="32">
        <v>128.6504044726239</v>
      </c>
      <c r="AM29" s="32">
        <v>126.1812857713297</v>
      </c>
      <c r="AN29" s="32">
        <v>120.03203366675565</v>
      </c>
      <c r="AO29" s="32">
        <v>116.70286091964876</v>
      </c>
      <c r="AP29" s="32">
        <v>106.25319743418206</v>
      </c>
      <c r="AQ29" s="32">
        <v>100.56920028931729</v>
      </c>
      <c r="AR29" s="32">
        <v>87.252854248786846</v>
      </c>
      <c r="AS29" s="32">
        <v>79.492653522541758</v>
      </c>
      <c r="AT29" s="32">
        <v>79.385282609720463</v>
      </c>
      <c r="AU29" s="32">
        <v>80.219468356825274</v>
      </c>
      <c r="AV29" s="32">
        <v>88.012835205134081</v>
      </c>
      <c r="AW29" s="32">
        <v>98.162227162329998</v>
      </c>
      <c r="AX29" s="32">
        <v>103.3287430552258</v>
      </c>
      <c r="AY29" s="32">
        <v>107.2131691928177</v>
      </c>
      <c r="AZ29" s="32">
        <v>113.8393915916961</v>
      </c>
      <c r="BA29" s="32">
        <v>111.80035875998639</v>
      </c>
      <c r="BB29" s="32">
        <v>108.6054397571791</v>
      </c>
      <c r="BC29" s="32">
        <v>111.0820514039801</v>
      </c>
      <c r="BD29" s="32">
        <f>VLOOKUP(MID($A29,3,5),'Utfall Kv 1 2024'!$A$2:$E$42,3,FALSE)</f>
        <v>106.71379779789341</v>
      </c>
      <c r="BE29" t="str">
        <f>VLOOKUP(A29,'uppd storlek'!$A$1:$C$39,3,FALSE)</f>
        <v>Fler än 8000</v>
      </c>
      <c r="BH29" s="32"/>
    </row>
    <row r="30" spans="1:261" x14ac:dyDescent="0.2">
      <c r="A30" s="6" t="s">
        <v>39</v>
      </c>
      <c r="B30" s="5" t="s">
        <v>40</v>
      </c>
      <c r="C30" s="12">
        <v>210.03655699567963</v>
      </c>
      <c r="D30" s="12">
        <v>202.10409745293467</v>
      </c>
      <c r="E30" s="12">
        <v>188.11881188118812</v>
      </c>
      <c r="F30" s="12">
        <v>192.58281060856169</v>
      </c>
      <c r="G30" s="12">
        <v>189.47601149679417</v>
      </c>
      <c r="H30" s="12">
        <v>192.08664898320072</v>
      </c>
      <c r="I30" s="12">
        <v>198.22192953572605</v>
      </c>
      <c r="J30" s="12">
        <v>180.86271075104008</v>
      </c>
      <c r="K30" s="12">
        <v>174.52006980802793</v>
      </c>
      <c r="L30" s="12">
        <v>186</v>
      </c>
      <c r="M30" s="12">
        <v>185</v>
      </c>
      <c r="N30" s="12">
        <v>200</v>
      </c>
      <c r="O30" s="12">
        <v>204</v>
      </c>
      <c r="P30" s="12">
        <v>194</v>
      </c>
      <c r="Q30" s="12">
        <v>193</v>
      </c>
      <c r="R30" s="12">
        <v>200.52854969167936</v>
      </c>
      <c r="S30" s="12">
        <v>204</v>
      </c>
      <c r="T30" s="12">
        <v>202.64036901542866</v>
      </c>
      <c r="U30" s="12">
        <v>208.81878946395076</v>
      </c>
      <c r="V30" s="12">
        <v>217.5309291918926</v>
      </c>
      <c r="W30" s="12">
        <v>224</v>
      </c>
      <c r="X30" s="12">
        <v>218</v>
      </c>
      <c r="Y30" s="32">
        <v>217</v>
      </c>
      <c r="Z30" s="32">
        <v>224</v>
      </c>
      <c r="AA30" s="32">
        <v>219</v>
      </c>
      <c r="AB30" s="32">
        <v>222</v>
      </c>
      <c r="AC30" s="32">
        <v>220.94589310695386</v>
      </c>
      <c r="AD30" s="32">
        <v>213</v>
      </c>
      <c r="AE30" s="32">
        <v>206.59475040398308</v>
      </c>
      <c r="AF30" s="32">
        <v>204.72730134578558</v>
      </c>
      <c r="AG30" s="32">
        <v>205</v>
      </c>
      <c r="AH30" s="32">
        <v>195.61793426901406</v>
      </c>
      <c r="AI30" s="32">
        <v>200</v>
      </c>
      <c r="AJ30" s="32">
        <v>209.46764256753198</v>
      </c>
      <c r="AK30" s="32">
        <v>200.49067454559844</v>
      </c>
      <c r="AL30" s="32">
        <v>194.87035048497543</v>
      </c>
      <c r="AM30" s="32">
        <v>191.3153590460613</v>
      </c>
      <c r="AN30" s="32">
        <v>180.17194395119463</v>
      </c>
      <c r="AO30" s="32">
        <v>173.08655206036593</v>
      </c>
      <c r="AP30" s="32">
        <v>163.30459895856123</v>
      </c>
      <c r="AQ30" s="32">
        <v>150.64029967767229</v>
      </c>
      <c r="AR30" s="32">
        <v>134.3868728742417</v>
      </c>
      <c r="AS30" s="32">
        <v>135.43599257884969</v>
      </c>
      <c r="AT30" s="32">
        <v>141.03166802000081</v>
      </c>
      <c r="AU30" s="32">
        <v>145.0407001964837</v>
      </c>
      <c r="AV30" s="32">
        <v>142.44286813381919</v>
      </c>
      <c r="AW30" s="32">
        <v>143.2796692770477</v>
      </c>
      <c r="AX30" s="32">
        <v>146.68947390379239</v>
      </c>
      <c r="AY30" s="32">
        <v>157.16609674313599</v>
      </c>
      <c r="AZ30" s="32">
        <v>170.32757850131591</v>
      </c>
      <c r="BA30" s="32">
        <v>170.68559871218059</v>
      </c>
      <c r="BB30" s="32">
        <v>164.36865918887071</v>
      </c>
      <c r="BC30" s="32">
        <v>161.51205578010649</v>
      </c>
      <c r="BD30" s="32">
        <f>VLOOKUP(MID($A30,3,5),'Utfall Kv 1 2024'!$A$2:$E$42,3,FALSE)</f>
        <v>167.5886728864412</v>
      </c>
      <c r="BE30" t="str">
        <f>VLOOKUP(A30,'uppd storlek'!$A$1:$C$39,3,FALSE)</f>
        <v>Fler än 8000</v>
      </c>
      <c r="BH30" s="32"/>
    </row>
    <row r="31" spans="1:261" s="15" customFormat="1" x14ac:dyDescent="0.2">
      <c r="A31" s="40" t="s">
        <v>119</v>
      </c>
      <c r="B31" s="36" t="s">
        <v>98</v>
      </c>
      <c r="C31" s="12">
        <v>221.27432684617435</v>
      </c>
      <c r="D31" s="12">
        <v>235.27237102349397</v>
      </c>
      <c r="E31" s="12">
        <v>221.33128050869706</v>
      </c>
      <c r="F31" s="12">
        <v>217.87513125812021</v>
      </c>
      <c r="G31" s="12">
        <v>217.76348848481615</v>
      </c>
      <c r="H31" s="12">
        <v>221.44081187545902</v>
      </c>
      <c r="I31" s="12">
        <v>212.67574777375415</v>
      </c>
      <c r="J31" s="12">
        <v>206.95353578710163</v>
      </c>
      <c r="K31" s="12">
        <v>197.87002247499441</v>
      </c>
      <c r="L31" s="12">
        <v>188</v>
      </c>
      <c r="M31" s="12">
        <v>187</v>
      </c>
      <c r="N31" s="12">
        <v>189</v>
      </c>
      <c r="O31" s="12">
        <v>189</v>
      </c>
      <c r="P31" s="12">
        <v>185</v>
      </c>
      <c r="Q31" s="12">
        <v>181</v>
      </c>
      <c r="R31" s="12">
        <v>177.63614193364987</v>
      </c>
      <c r="S31" s="12">
        <v>178</v>
      </c>
      <c r="T31" s="12">
        <v>181.58239376837005</v>
      </c>
      <c r="U31" s="12">
        <v>182.69397831284462</v>
      </c>
      <c r="V31" s="12">
        <v>182.42214916134421</v>
      </c>
      <c r="W31" s="12">
        <v>182</v>
      </c>
      <c r="X31" s="12">
        <v>178</v>
      </c>
      <c r="Y31" s="32">
        <v>178</v>
      </c>
      <c r="Z31" s="32">
        <v>178</v>
      </c>
      <c r="AA31" s="32">
        <v>175</v>
      </c>
      <c r="AB31" s="32">
        <v>174.63693409207141</v>
      </c>
      <c r="AC31" s="32">
        <v>178.18968720627774</v>
      </c>
      <c r="AD31" s="32">
        <v>179.36895923508197</v>
      </c>
      <c r="AE31" s="32">
        <v>178.50353699458501</v>
      </c>
      <c r="AF31" s="32">
        <v>177.51771793986333</v>
      </c>
      <c r="AG31" s="32">
        <v>170</v>
      </c>
      <c r="AH31" s="32">
        <v>165</v>
      </c>
      <c r="AI31" s="39">
        <v>162.44075864008221</v>
      </c>
      <c r="AJ31" s="32">
        <v>160</v>
      </c>
      <c r="AK31" s="32">
        <v>158</v>
      </c>
      <c r="AL31" s="32">
        <v>157</v>
      </c>
      <c r="AM31" s="32">
        <v>155</v>
      </c>
      <c r="AN31" s="32">
        <v>150</v>
      </c>
      <c r="AO31" s="32">
        <v>139</v>
      </c>
      <c r="AP31" s="32">
        <v>135</v>
      </c>
      <c r="AQ31" s="32">
        <v>128</v>
      </c>
      <c r="AR31" s="32">
        <v>117</v>
      </c>
      <c r="AS31" s="32">
        <v>116</v>
      </c>
      <c r="AT31" s="32">
        <v>116</v>
      </c>
      <c r="AU31" s="32">
        <v>123</v>
      </c>
      <c r="AV31" s="32">
        <v>125</v>
      </c>
      <c r="AW31" s="32">
        <v>129</v>
      </c>
      <c r="AX31" s="32">
        <v>130</v>
      </c>
      <c r="AY31" s="32">
        <v>131</v>
      </c>
      <c r="AZ31" s="32">
        <v>138</v>
      </c>
      <c r="BA31" s="32">
        <v>139</v>
      </c>
      <c r="BB31" s="32">
        <v>135</v>
      </c>
      <c r="BC31" s="32">
        <v>138</v>
      </c>
      <c r="BD31" s="32">
        <v>140</v>
      </c>
      <c r="BE31" t="s">
        <v>99</v>
      </c>
      <c r="BF31"/>
      <c r="BG31"/>
      <c r="BH31" s="32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</row>
    <row r="32" spans="1:261" x14ac:dyDescent="0.2">
      <c r="A32" s="6" t="s">
        <v>57</v>
      </c>
      <c r="B32" s="5" t="s">
        <v>58</v>
      </c>
      <c r="C32" s="12">
        <v>220.69451789176802</v>
      </c>
      <c r="D32" s="12">
        <v>237.32431951610033</v>
      </c>
      <c r="E32" s="12">
        <v>255.4561717352415</v>
      </c>
      <c r="F32" s="12">
        <v>268.1633374580166</v>
      </c>
      <c r="G32" s="12">
        <v>289.67210240224443</v>
      </c>
      <c r="H32" s="12">
        <v>338.95624670532419</v>
      </c>
      <c r="I32" s="12">
        <v>348.86583435906454</v>
      </c>
      <c r="J32" s="12">
        <v>347.32824427480921</v>
      </c>
      <c r="K32" s="12">
        <v>326.87651331719132</v>
      </c>
      <c r="L32" s="12">
        <v>274</v>
      </c>
      <c r="M32" s="12">
        <v>265</v>
      </c>
      <c r="N32" s="12">
        <v>241</v>
      </c>
      <c r="O32" s="12">
        <v>236</v>
      </c>
      <c r="P32" s="12">
        <v>231</v>
      </c>
      <c r="Q32" s="12">
        <v>232</v>
      </c>
      <c r="R32" s="12">
        <v>234.72257734594731</v>
      </c>
      <c r="S32" s="12">
        <v>231</v>
      </c>
      <c r="T32" s="12">
        <v>230.83034097047889</v>
      </c>
      <c r="U32" s="12">
        <v>228.27562261292258</v>
      </c>
      <c r="V32" s="12">
        <v>227.73795736955773</v>
      </c>
      <c r="W32" s="12">
        <v>221</v>
      </c>
      <c r="X32" s="12">
        <v>212</v>
      </c>
      <c r="Y32" s="32">
        <v>204</v>
      </c>
      <c r="Z32" s="32">
        <v>185</v>
      </c>
      <c r="AA32" s="32">
        <v>174</v>
      </c>
      <c r="AB32" s="32">
        <v>172</v>
      </c>
      <c r="AC32" s="32">
        <v>166.17070799328246</v>
      </c>
      <c r="AD32" s="32">
        <v>175</v>
      </c>
      <c r="AE32" s="32">
        <v>177.73620205799813</v>
      </c>
      <c r="AF32" s="32">
        <v>169.50143199485652</v>
      </c>
      <c r="AG32" s="32">
        <v>161</v>
      </c>
      <c r="AH32" s="32">
        <v>159.04588087174633</v>
      </c>
      <c r="AI32" s="32">
        <v>159.49970103608149</v>
      </c>
      <c r="AJ32" s="32">
        <v>162.63654003368561</v>
      </c>
      <c r="AK32" s="32">
        <v>164.10722938029645</v>
      </c>
      <c r="AL32" s="32">
        <v>159.21563179152321</v>
      </c>
      <c r="AM32" s="32">
        <v>154.00251091050399</v>
      </c>
      <c r="AN32" s="32">
        <v>150.45743138529218</v>
      </c>
      <c r="AO32" s="32">
        <v>143.66858679726229</v>
      </c>
      <c r="AP32" s="32">
        <v>139.82386295089876</v>
      </c>
      <c r="AQ32" s="32">
        <v>135.3601158161419</v>
      </c>
      <c r="AR32" s="32">
        <v>124.0662814343528</v>
      </c>
      <c r="AS32" s="32">
        <v>118.9866784900945</v>
      </c>
      <c r="AT32" s="32">
        <v>116.4719414008112</v>
      </c>
      <c r="AU32" s="32">
        <v>118.6199376003393</v>
      </c>
      <c r="AV32" s="32">
        <v>119.5004686885791</v>
      </c>
      <c r="AW32" s="32">
        <v>129.82307831652679</v>
      </c>
      <c r="AX32" s="32">
        <v>132.448202789969</v>
      </c>
      <c r="AY32" s="32">
        <v>130.2607421972973</v>
      </c>
      <c r="AZ32" s="32">
        <v>135.83091255133729</v>
      </c>
      <c r="BA32" s="32">
        <v>134.54985159942839</v>
      </c>
      <c r="BB32" s="32">
        <v>135.9155421939453</v>
      </c>
      <c r="BC32" s="32">
        <v>151.51787587281609</v>
      </c>
      <c r="BD32" s="32">
        <f>VLOOKUP(MID($A32,3,5),'Utfall Kv 1 2024'!$A$2:$E$42,3,FALSE)</f>
        <v>160.57649001651399</v>
      </c>
      <c r="BE32" t="str">
        <f>VLOOKUP(A32,'uppd storlek'!$A$1:$C$39,3,FALSE)</f>
        <v>Fler än 8000</v>
      </c>
      <c r="BH32" s="32"/>
    </row>
    <row r="33" spans="1:60" x14ac:dyDescent="0.2">
      <c r="A33" s="6" t="s">
        <v>45</v>
      </c>
      <c r="B33" s="5" t="s">
        <v>46</v>
      </c>
      <c r="C33" s="12">
        <v>220.82795825026386</v>
      </c>
      <c r="D33" s="12">
        <v>227.87193973634652</v>
      </c>
      <c r="E33" s="12">
        <v>230.89603202637466</v>
      </c>
      <c r="F33" s="12">
        <v>227.17096736184752</v>
      </c>
      <c r="G33" s="12">
        <v>220.9755521436164</v>
      </c>
      <c r="H33" s="12">
        <v>232.9478404531508</v>
      </c>
      <c r="I33" s="12">
        <v>234.08527223337663</v>
      </c>
      <c r="J33" s="12">
        <v>235.98296664300921</v>
      </c>
      <c r="K33" s="12">
        <v>230.07803263182785</v>
      </c>
      <c r="L33" s="12">
        <v>219</v>
      </c>
      <c r="M33" s="12">
        <v>221</v>
      </c>
      <c r="N33" s="12">
        <v>230</v>
      </c>
      <c r="O33" s="12">
        <v>233</v>
      </c>
      <c r="P33" s="12">
        <v>224</v>
      </c>
      <c r="Q33" s="12">
        <v>220</v>
      </c>
      <c r="R33" s="12">
        <v>209.52326282253665</v>
      </c>
      <c r="S33" s="12">
        <v>198</v>
      </c>
      <c r="T33" s="12">
        <v>203.00409649522075</v>
      </c>
      <c r="U33" s="12">
        <v>196.32179999433251</v>
      </c>
      <c r="V33" s="12">
        <v>193.35551920582097</v>
      </c>
      <c r="W33" s="12">
        <v>199</v>
      </c>
      <c r="X33" s="12">
        <v>193</v>
      </c>
      <c r="Y33" s="32">
        <v>197</v>
      </c>
      <c r="Z33" s="32">
        <v>199</v>
      </c>
      <c r="AA33" s="32">
        <v>188</v>
      </c>
      <c r="AB33" s="32">
        <v>179</v>
      </c>
      <c r="AC33" s="32">
        <v>162.43317359629927</v>
      </c>
      <c r="AD33" s="32">
        <v>148</v>
      </c>
      <c r="AE33" s="32">
        <v>145.95794029823492</v>
      </c>
      <c r="AF33" s="32">
        <v>144.86635978239119</v>
      </c>
      <c r="AG33" s="32">
        <v>147</v>
      </c>
      <c r="AH33" s="32">
        <v>152.23434599538191</v>
      </c>
      <c r="AI33" s="32">
        <v>150.48451453543606</v>
      </c>
      <c r="AJ33" s="32">
        <v>146.52956298200513</v>
      </c>
      <c r="AK33" s="32">
        <v>146.6623178951946</v>
      </c>
      <c r="AL33" s="32">
        <v>144.60194509775434</v>
      </c>
      <c r="AM33" s="32">
        <v>142.77001501979882</v>
      </c>
      <c r="AN33" s="32">
        <v>145.51625971750795</v>
      </c>
      <c r="AO33" s="32">
        <v>141.14160805582739</v>
      </c>
      <c r="AP33" s="32">
        <v>135.54663881712747</v>
      </c>
      <c r="AQ33" s="32">
        <v>130.81659432724339</v>
      </c>
      <c r="AR33" s="32">
        <v>119.85101393295631</v>
      </c>
      <c r="AS33" s="32">
        <v>115.6994321952659</v>
      </c>
      <c r="AT33" s="32">
        <v>117.5992012129729</v>
      </c>
      <c r="AU33" s="32">
        <v>124.0511497559437</v>
      </c>
      <c r="AV33" s="32">
        <v>126.1147208310837</v>
      </c>
      <c r="AW33" s="32">
        <v>125.83690506204999</v>
      </c>
      <c r="AX33" s="32">
        <v>122.318199703948</v>
      </c>
      <c r="AY33" s="32">
        <v>114.99289993135029</v>
      </c>
      <c r="AZ33" s="32">
        <v>123.7686475448581</v>
      </c>
      <c r="BA33" s="32">
        <v>125.03565113227999</v>
      </c>
      <c r="BB33" s="32">
        <v>126.93554711784</v>
      </c>
      <c r="BC33" s="32">
        <v>130.53137773503249</v>
      </c>
      <c r="BD33" s="32">
        <f>VLOOKUP(MID($A33,3,5),'Utfall Kv 1 2024'!$A$2:$E$42,3,FALSE)</f>
        <v>124.67954609215531</v>
      </c>
      <c r="BE33" t="str">
        <f>VLOOKUP(A33,'uppd storlek'!$A$1:$C$39,3,FALSE)</f>
        <v>Fler än 8000</v>
      </c>
      <c r="BH33" s="32"/>
    </row>
    <row r="34" spans="1:60" x14ac:dyDescent="0.2">
      <c r="A34" s="6" t="s">
        <v>41</v>
      </c>
      <c r="B34" s="5" t="s">
        <v>42</v>
      </c>
      <c r="C34" s="12">
        <v>256.29179331306989</v>
      </c>
      <c r="D34" s="12">
        <v>248.31804281345566</v>
      </c>
      <c r="E34" s="12">
        <v>227.72971709141922</v>
      </c>
      <c r="F34" s="12">
        <v>228.57807231717243</v>
      </c>
      <c r="G34" s="12">
        <v>223.4676007005254</v>
      </c>
      <c r="H34" s="12">
        <v>218.92523364485979</v>
      </c>
      <c r="I34" s="12">
        <v>209.89960308195191</v>
      </c>
      <c r="J34" s="12">
        <v>208.29428303655106</v>
      </c>
      <c r="K34" s="12">
        <v>201.10875206416605</v>
      </c>
      <c r="L34" s="12">
        <v>198</v>
      </c>
      <c r="M34" s="12">
        <v>202</v>
      </c>
      <c r="N34" s="12">
        <v>202</v>
      </c>
      <c r="O34" s="12">
        <v>206</v>
      </c>
      <c r="P34" s="12">
        <v>207</v>
      </c>
      <c r="Q34" s="12">
        <v>199</v>
      </c>
      <c r="R34" s="12">
        <v>189.29001556854567</v>
      </c>
      <c r="S34" s="12">
        <v>185</v>
      </c>
      <c r="T34" s="12">
        <v>179.11492041280391</v>
      </c>
      <c r="U34" s="12">
        <v>176.03313015835982</v>
      </c>
      <c r="V34" s="12">
        <v>170.97823220929891</v>
      </c>
      <c r="W34" s="12">
        <v>165</v>
      </c>
      <c r="X34" s="12">
        <v>162</v>
      </c>
      <c r="Y34" s="32">
        <v>165</v>
      </c>
      <c r="Z34" s="32">
        <v>173</v>
      </c>
      <c r="AA34" s="32">
        <v>185</v>
      </c>
      <c r="AB34" s="32">
        <v>195</v>
      </c>
      <c r="AC34" s="32">
        <v>193.20383575116796</v>
      </c>
      <c r="AD34" s="32">
        <v>196</v>
      </c>
      <c r="AE34" s="32">
        <v>191.62847062732718</v>
      </c>
      <c r="AF34" s="32">
        <v>192.69064074030692</v>
      </c>
      <c r="AG34" s="32">
        <v>193</v>
      </c>
      <c r="AH34" s="32">
        <v>185.29927861181517</v>
      </c>
      <c r="AI34" s="32">
        <v>181.76678720770425</v>
      </c>
      <c r="AJ34" s="32">
        <v>175.43449002282168</v>
      </c>
      <c r="AK34" s="32">
        <v>176.04713318636729</v>
      </c>
      <c r="AL34" s="32">
        <v>175.54467612007255</v>
      </c>
      <c r="AM34" s="32">
        <v>179.78449285546967</v>
      </c>
      <c r="AN34" s="32">
        <v>181.15729612475818</v>
      </c>
      <c r="AO34" s="32">
        <v>174.51425885302413</v>
      </c>
      <c r="AP34" s="32">
        <v>175.80345833210592</v>
      </c>
      <c r="AQ34" s="32">
        <v>161.20301935814041</v>
      </c>
      <c r="AR34" s="32">
        <v>143.47015477494011</v>
      </c>
      <c r="AS34" s="32">
        <v>144.34538517801019</v>
      </c>
      <c r="AT34" s="32">
        <v>141.28831014507111</v>
      </c>
      <c r="AU34" s="32">
        <v>147.72163208577379</v>
      </c>
      <c r="AV34" s="32">
        <v>146.810543919726</v>
      </c>
      <c r="AW34" s="32">
        <v>148.18962672612921</v>
      </c>
      <c r="AX34" s="32">
        <v>145.96864332537839</v>
      </c>
      <c r="AY34" s="32">
        <v>140.27397260273969</v>
      </c>
      <c r="AZ34" s="32">
        <v>149.78974185825231</v>
      </c>
      <c r="BA34" s="32">
        <v>147.6865748887279</v>
      </c>
      <c r="BB34" s="32">
        <v>140.5443945812188</v>
      </c>
      <c r="BC34" s="32">
        <v>136.86224489795919</v>
      </c>
      <c r="BD34" s="32">
        <f>VLOOKUP(MID($A34,3,5),'Utfall Kv 1 2024'!$A$2:$E$42,3,FALSE)</f>
        <v>133.83713690718989</v>
      </c>
      <c r="BE34" t="str">
        <f>VLOOKUP(A34,'uppd storlek'!$A$1:$C$39,3,FALSE)</f>
        <v>Fler än 8000</v>
      </c>
      <c r="BH34" s="32"/>
    </row>
    <row r="35" spans="1:60" x14ac:dyDescent="0.2">
      <c r="A35" s="6" t="s">
        <v>51</v>
      </c>
      <c r="B35" s="5" t="s">
        <v>52</v>
      </c>
      <c r="C35" s="12">
        <v>140.06899055918666</v>
      </c>
      <c r="D35" s="12">
        <v>144.98483037602281</v>
      </c>
      <c r="E35" s="12">
        <v>141.31725586918793</v>
      </c>
      <c r="F35" s="12">
        <v>142.10142283838016</v>
      </c>
      <c r="G35" s="12">
        <v>154.84633569739952</v>
      </c>
      <c r="H35" s="12">
        <v>171.32740148901399</v>
      </c>
      <c r="I35" s="12">
        <v>180.10291595197256</v>
      </c>
      <c r="J35" s="12">
        <v>189.15022078039109</v>
      </c>
      <c r="K35" s="12">
        <v>193.32129963898916</v>
      </c>
      <c r="L35" s="12">
        <v>188</v>
      </c>
      <c r="M35" s="12">
        <v>182</v>
      </c>
      <c r="N35" s="12">
        <v>182</v>
      </c>
      <c r="O35" s="12">
        <v>174</v>
      </c>
      <c r="P35" s="12">
        <v>170</v>
      </c>
      <c r="Q35" s="12">
        <v>162</v>
      </c>
      <c r="R35" s="12">
        <v>157.57384868051025</v>
      </c>
      <c r="S35" s="12">
        <v>159</v>
      </c>
      <c r="T35" s="12">
        <v>165.53901668921966</v>
      </c>
      <c r="U35" s="12">
        <v>170.98726402312349</v>
      </c>
      <c r="V35" s="12">
        <v>171.68041586619958</v>
      </c>
      <c r="W35" s="12">
        <v>167</v>
      </c>
      <c r="X35" s="12">
        <v>159</v>
      </c>
      <c r="Y35" s="32">
        <v>153</v>
      </c>
      <c r="Z35" s="32">
        <v>146</v>
      </c>
      <c r="AA35" s="32">
        <v>144</v>
      </c>
      <c r="AB35" s="32">
        <v>153</v>
      </c>
      <c r="AC35" s="32">
        <v>162.5884000994148</v>
      </c>
      <c r="AD35" s="32">
        <v>167</v>
      </c>
      <c r="AE35" s="32">
        <v>167.60358266617368</v>
      </c>
      <c r="AF35" s="32">
        <v>158.66125729536549</v>
      </c>
      <c r="AG35" s="32">
        <v>146</v>
      </c>
      <c r="AH35" s="32">
        <v>138.67991137730382</v>
      </c>
      <c r="AI35" s="32">
        <v>130.5420786677187</v>
      </c>
      <c r="AJ35" s="32">
        <v>126.02400948013809</v>
      </c>
      <c r="AK35" s="32">
        <v>125.14266298429183</v>
      </c>
      <c r="AL35" s="32">
        <v>122.67677751988802</v>
      </c>
      <c r="AM35" s="32">
        <v>123.89108991309215</v>
      </c>
      <c r="AN35" s="32">
        <v>117.18276767194698</v>
      </c>
      <c r="AO35" s="32">
        <v>113.34921532457662</v>
      </c>
      <c r="AP35" s="32">
        <v>109.86299590935654</v>
      </c>
      <c r="AQ35" s="32">
        <v>100.9369558608109</v>
      </c>
      <c r="AR35" s="32">
        <v>91.556292899920706</v>
      </c>
      <c r="AS35" s="32">
        <v>88.449963055740781</v>
      </c>
      <c r="AT35" s="32">
        <v>87.834400021423022</v>
      </c>
      <c r="AU35" s="32">
        <v>85.497806726040139</v>
      </c>
      <c r="AV35" s="32">
        <v>87.953232899454264</v>
      </c>
      <c r="AW35" s="32">
        <v>93.461579263764619</v>
      </c>
      <c r="AX35" s="32">
        <v>98.201592266135918</v>
      </c>
      <c r="AY35" s="32">
        <v>103.38984570419311</v>
      </c>
      <c r="AZ35" s="32">
        <v>107.53193257574389</v>
      </c>
      <c r="BA35" s="32">
        <v>103.56234792355851</v>
      </c>
      <c r="BB35" s="32">
        <v>99.963181148748149</v>
      </c>
      <c r="BC35" s="32">
        <v>109.8901098901099</v>
      </c>
      <c r="BD35" s="32">
        <f>VLOOKUP(MID($A35,3,5),'Utfall Kv 1 2024'!$A$2:$E$42,3,FALSE)</f>
        <v>120.17167381974249</v>
      </c>
      <c r="BE35" t="str">
        <f>VLOOKUP(A35,'uppd storlek'!$A$1:$C$39,3,FALSE)</f>
        <v>Fler än 8000</v>
      </c>
      <c r="BH35" s="32"/>
    </row>
    <row r="36" spans="1:60" x14ac:dyDescent="0.2">
      <c r="A36" s="6" t="s">
        <v>65</v>
      </c>
      <c r="B36" s="5" t="s">
        <v>66</v>
      </c>
      <c r="C36" s="12">
        <v>176.13079019073569</v>
      </c>
      <c r="D36" s="12">
        <v>187.66930328312927</v>
      </c>
      <c r="E36" s="12">
        <v>185.43263964950714</v>
      </c>
      <c r="F36" s="12">
        <v>186.84269411501455</v>
      </c>
      <c r="G36" s="12">
        <v>184.9624060150376</v>
      </c>
      <c r="H36" s="12">
        <v>184.38808748255002</v>
      </c>
      <c r="I36" s="12">
        <v>173.98355148847446</v>
      </c>
      <c r="J36" s="12">
        <v>166.66666666666666</v>
      </c>
      <c r="K36" s="12">
        <v>161.78521617852164</v>
      </c>
      <c r="L36" s="12">
        <v>155</v>
      </c>
      <c r="M36" s="12">
        <v>154</v>
      </c>
      <c r="N36" s="12">
        <v>153</v>
      </c>
      <c r="O36" s="12">
        <v>147</v>
      </c>
      <c r="P36" s="12">
        <v>137</v>
      </c>
      <c r="Q36" s="12">
        <v>134</v>
      </c>
      <c r="R36" s="12">
        <v>131.38357705286839</v>
      </c>
      <c r="S36" s="12">
        <v>142</v>
      </c>
      <c r="T36" s="12">
        <v>143.77921210772311</v>
      </c>
      <c r="U36" s="12">
        <v>148.27547964955085</v>
      </c>
      <c r="V36" s="12">
        <v>142.35938277750125</v>
      </c>
      <c r="W36" s="12">
        <v>142</v>
      </c>
      <c r="X36" s="12">
        <v>141</v>
      </c>
      <c r="Y36" s="32">
        <v>140</v>
      </c>
      <c r="Z36" s="32">
        <v>143</v>
      </c>
      <c r="AA36" s="32">
        <v>131</v>
      </c>
      <c r="AB36" s="32">
        <v>134</v>
      </c>
      <c r="AC36" s="32">
        <v>127.66071476423144</v>
      </c>
      <c r="AD36" s="32">
        <v>129</v>
      </c>
      <c r="AE36" s="32">
        <v>136.17716528441281</v>
      </c>
      <c r="AF36" s="32">
        <v>131.96270619172844</v>
      </c>
      <c r="AG36" s="32">
        <v>135</v>
      </c>
      <c r="AH36" s="32">
        <v>136.44253528535108</v>
      </c>
      <c r="AI36" s="32">
        <v>128.01367712222185</v>
      </c>
      <c r="AJ36" s="32">
        <v>125.21503414481572</v>
      </c>
      <c r="AK36" s="32">
        <v>121.46212108081878</v>
      </c>
      <c r="AL36" s="32">
        <v>120.75968441746271</v>
      </c>
      <c r="AM36" s="32">
        <v>121.31502577207952</v>
      </c>
      <c r="AN36" s="32">
        <v>119.8096773354827</v>
      </c>
      <c r="AO36" s="32">
        <v>117.48906121388035</v>
      </c>
      <c r="AP36" s="32">
        <v>113.35444023459802</v>
      </c>
      <c r="AQ36" s="32">
        <v>115.1106467850698</v>
      </c>
      <c r="AR36" s="32">
        <v>109.4045938221013</v>
      </c>
      <c r="AS36" s="32">
        <v>101.8826135105205</v>
      </c>
      <c r="AT36" s="32">
        <v>98.940897454557899</v>
      </c>
      <c r="AU36" s="32">
        <v>93.347337141686097</v>
      </c>
      <c r="AV36" s="32">
        <v>91.345866650736895</v>
      </c>
      <c r="AW36" s="32">
        <v>97.373478539397823</v>
      </c>
      <c r="AX36" s="32">
        <v>96.771708143924798</v>
      </c>
      <c r="AY36" s="32">
        <v>101.2736554426855</v>
      </c>
      <c r="AZ36" s="32">
        <v>110.2627151546525</v>
      </c>
      <c r="BA36" s="32">
        <v>114.5771001899212</v>
      </c>
      <c r="BB36" s="32">
        <v>120.3358941044132</v>
      </c>
      <c r="BC36" s="32">
        <v>119.4992811809671</v>
      </c>
      <c r="BD36" s="32">
        <f>VLOOKUP(MID($A36,3,5),'Utfall Kv 1 2024'!$A$2:$E$42,3,FALSE)</f>
        <v>113.91034051583701</v>
      </c>
      <c r="BE36" t="str">
        <f>VLOOKUP(A36,'uppd storlek'!$A$1:$C$39,3,FALSE)</f>
        <v>Fler än 8000</v>
      </c>
      <c r="BH36" s="32"/>
    </row>
    <row r="37" spans="1:60" x14ac:dyDescent="0.2">
      <c r="A37" s="6" t="s">
        <v>27</v>
      </c>
      <c r="B37" s="5" t="s">
        <v>28</v>
      </c>
      <c r="C37" s="12">
        <v>223.83755857263009</v>
      </c>
      <c r="D37" s="12">
        <v>227.59533261157225</v>
      </c>
      <c r="E37" s="12">
        <v>213.14621566510735</v>
      </c>
      <c r="F37" s="12">
        <v>207.87720133269872</v>
      </c>
      <c r="G37" s="12">
        <v>208.82248310209889</v>
      </c>
      <c r="H37" s="12">
        <v>209.7560975609756</v>
      </c>
      <c r="I37" s="12">
        <v>219.36877475099004</v>
      </c>
      <c r="J37" s="12">
        <v>198.39962344080962</v>
      </c>
      <c r="K37" s="12">
        <v>188.2339126350399</v>
      </c>
      <c r="L37" s="12">
        <v>172</v>
      </c>
      <c r="M37" s="12">
        <v>158</v>
      </c>
      <c r="N37" s="12">
        <v>163</v>
      </c>
      <c r="O37" s="12">
        <v>156</v>
      </c>
      <c r="P37" s="12">
        <v>154</v>
      </c>
      <c r="Q37" s="12">
        <v>153</v>
      </c>
      <c r="R37" s="12">
        <v>149.50569462912642</v>
      </c>
      <c r="S37" s="12">
        <v>155</v>
      </c>
      <c r="T37" s="12">
        <v>163.76757425030908</v>
      </c>
      <c r="U37" s="12">
        <v>160.40906609979604</v>
      </c>
      <c r="V37" s="12">
        <v>164.14488766620815</v>
      </c>
      <c r="W37" s="12">
        <v>159</v>
      </c>
      <c r="X37" s="12">
        <v>155</v>
      </c>
      <c r="Y37" s="32">
        <v>154</v>
      </c>
      <c r="Z37" s="32">
        <v>151</v>
      </c>
      <c r="AA37" s="32">
        <v>155</v>
      </c>
      <c r="AB37" s="32">
        <v>163</v>
      </c>
      <c r="AC37" s="32">
        <v>165.6410158705965</v>
      </c>
      <c r="AD37" s="32">
        <v>165</v>
      </c>
      <c r="AE37" s="32">
        <v>166.42410752504065</v>
      </c>
      <c r="AF37" s="32">
        <v>159.7670302061326</v>
      </c>
      <c r="AG37" s="32">
        <v>156</v>
      </c>
      <c r="AH37" s="32">
        <v>147.25908828620891</v>
      </c>
      <c r="AI37" s="32">
        <v>134.36652460286712</v>
      </c>
      <c r="AJ37" s="32">
        <v>122.69986308419837</v>
      </c>
      <c r="AK37" s="32">
        <v>117.14731098986748</v>
      </c>
      <c r="AL37" s="32">
        <v>116.26768971794318</v>
      </c>
      <c r="AM37" s="32">
        <v>117.97619985814484</v>
      </c>
      <c r="AN37" s="32">
        <v>118.48294202869788</v>
      </c>
      <c r="AO37" s="32">
        <v>114.44321279846611</v>
      </c>
      <c r="AP37" s="32">
        <v>112.46983105390186</v>
      </c>
      <c r="AQ37" s="32">
        <v>103.54652925128831</v>
      </c>
      <c r="AR37" s="32">
        <v>93.454907296468534</v>
      </c>
      <c r="AS37" s="32">
        <v>91.966205680625336</v>
      </c>
      <c r="AT37" s="32">
        <v>91.870483034584126</v>
      </c>
      <c r="AU37" s="32">
        <v>93.095517963918837</v>
      </c>
      <c r="AV37" s="32">
        <v>99.114754768670906</v>
      </c>
      <c r="AW37" s="32">
        <v>111.38515069334289</v>
      </c>
      <c r="AX37" s="32">
        <v>118.8131002216203</v>
      </c>
      <c r="AY37" s="32">
        <v>122.7264300574701</v>
      </c>
      <c r="AZ37" s="32">
        <v>131.59749575023841</v>
      </c>
      <c r="BA37" s="32">
        <v>127.9224561111573</v>
      </c>
      <c r="BB37" s="32">
        <v>126.3655396861591</v>
      </c>
      <c r="BC37" s="32">
        <v>130.67128198788481</v>
      </c>
      <c r="BD37" s="32">
        <f>VLOOKUP(MID($A37,3,5),'Utfall Kv 1 2024'!$A$2:$E$42,3,FALSE)</f>
        <v>128.29903796125319</v>
      </c>
      <c r="BE37" t="str">
        <f>VLOOKUP(A37,'uppd storlek'!$A$1:$C$39,3,FALSE)</f>
        <v>Fler än 8000</v>
      </c>
      <c r="BH37" s="32"/>
    </row>
    <row r="38" spans="1:60" x14ac:dyDescent="0.2">
      <c r="A38" s="6" t="s">
        <v>61</v>
      </c>
      <c r="B38" s="5" t="s">
        <v>62</v>
      </c>
      <c r="C38" s="12">
        <v>231.28395388896251</v>
      </c>
      <c r="D38" s="12">
        <v>219.95630007283322</v>
      </c>
      <c r="E38" s="12">
        <v>201.17912029676734</v>
      </c>
      <c r="F38" s="12">
        <v>188.57522417801394</v>
      </c>
      <c r="G38" s="12">
        <v>191.93194656742207</v>
      </c>
      <c r="H38" s="12">
        <v>193.24378241787471</v>
      </c>
      <c r="I38" s="12">
        <v>194.91525423728814</v>
      </c>
      <c r="J38" s="12">
        <v>193.07589880159787</v>
      </c>
      <c r="K38" s="12">
        <v>183.60546484505164</v>
      </c>
      <c r="L38" s="12">
        <v>174</v>
      </c>
      <c r="M38" s="12">
        <v>176</v>
      </c>
      <c r="N38" s="12">
        <v>176</v>
      </c>
      <c r="O38" s="12">
        <v>179</v>
      </c>
      <c r="P38" s="12">
        <v>176</v>
      </c>
      <c r="Q38" s="12">
        <v>175</v>
      </c>
      <c r="R38" s="12">
        <v>177.91543854390434</v>
      </c>
      <c r="S38" s="12">
        <v>183</v>
      </c>
      <c r="T38" s="12">
        <v>185.05930960948953</v>
      </c>
      <c r="U38" s="12">
        <v>182.90854572713644</v>
      </c>
      <c r="V38" s="12">
        <v>179.57500581956037</v>
      </c>
      <c r="W38" s="12">
        <v>171</v>
      </c>
      <c r="X38" s="12">
        <v>171</v>
      </c>
      <c r="Y38" s="32">
        <v>174</v>
      </c>
      <c r="Z38" s="32">
        <v>177</v>
      </c>
      <c r="AA38" s="32">
        <v>180</v>
      </c>
      <c r="AB38" s="32">
        <v>186</v>
      </c>
      <c r="AC38" s="32">
        <v>188.52405932258273</v>
      </c>
      <c r="AD38" s="32">
        <v>191</v>
      </c>
      <c r="AE38" s="32">
        <v>195.14971249402706</v>
      </c>
      <c r="AF38" s="32">
        <v>190.06183224921503</v>
      </c>
      <c r="AG38" s="32">
        <v>184</v>
      </c>
      <c r="AH38" s="32">
        <v>177.55801659600374</v>
      </c>
      <c r="AI38" s="32">
        <v>166.58222717600569</v>
      </c>
      <c r="AJ38" s="32">
        <v>164.90229315252503</v>
      </c>
      <c r="AK38" s="32">
        <v>164.5044718523809</v>
      </c>
      <c r="AL38" s="32">
        <v>161.00849126589779</v>
      </c>
      <c r="AM38" s="32">
        <v>161.2830793905373</v>
      </c>
      <c r="AN38" s="32">
        <v>154.08257789533994</v>
      </c>
      <c r="AO38" s="32">
        <v>147.08972022724836</v>
      </c>
      <c r="AP38" s="32">
        <v>145.32638446252483</v>
      </c>
      <c r="AQ38" s="32">
        <v>143.2868412883613</v>
      </c>
      <c r="AR38" s="32">
        <v>138.48820785001931</v>
      </c>
      <c r="AS38" s="32">
        <v>135.20312583632179</v>
      </c>
      <c r="AT38" s="32">
        <v>134.34587578312161</v>
      </c>
      <c r="AU38" s="32">
        <v>136.28821359337999</v>
      </c>
      <c r="AV38" s="32">
        <v>135.14908997031111</v>
      </c>
      <c r="AW38" s="32">
        <v>136.51473261830739</v>
      </c>
      <c r="AX38" s="32">
        <v>140.69865048104859</v>
      </c>
      <c r="AY38" s="32">
        <v>143.6177944794689</v>
      </c>
      <c r="AZ38" s="32">
        <v>149.69850139837149</v>
      </c>
      <c r="BA38" s="32">
        <v>156.63444402440999</v>
      </c>
      <c r="BB38" s="32">
        <v>156.4147912576463</v>
      </c>
      <c r="BC38" s="32">
        <v>164.53500975504011</v>
      </c>
      <c r="BD38" s="32">
        <f>VLOOKUP(MID($A38,3,5),'Utfall Kv 1 2024'!$A$2:$E$42,3,FALSE)</f>
        <v>172.28281247452759</v>
      </c>
      <c r="BE38" t="str">
        <f>VLOOKUP(A38,'uppd storlek'!$A$1:$C$39,3,FALSE)</f>
        <v>Fler än 8000</v>
      </c>
      <c r="BH38" s="32"/>
    </row>
    <row r="39" spans="1:60" x14ac:dyDescent="0.2">
      <c r="A39" s="6" t="s">
        <v>206</v>
      </c>
      <c r="B39" s="5" t="s">
        <v>96</v>
      </c>
      <c r="C39" s="12">
        <v>188.62042088854247</v>
      </c>
      <c r="D39" s="12">
        <v>175.60217560217561</v>
      </c>
      <c r="E39" s="12">
        <v>165.76297443841983</v>
      </c>
      <c r="F39" s="12">
        <v>170.24661893396978</v>
      </c>
      <c r="G39" s="12">
        <v>167.85431512272368</v>
      </c>
      <c r="H39" s="12">
        <v>189.0145395799677</v>
      </c>
      <c r="I39" s="12">
        <v>208.4664536741214</v>
      </c>
      <c r="J39" s="12">
        <v>213.60759493670886</v>
      </c>
      <c r="K39" s="12">
        <v>197.19407638347622</v>
      </c>
      <c r="L39" s="12">
        <v>191</v>
      </c>
      <c r="M39" s="12">
        <v>187</v>
      </c>
      <c r="N39" s="12">
        <v>186</v>
      </c>
      <c r="O39" s="12">
        <v>192</v>
      </c>
      <c r="P39" s="12">
        <v>188</v>
      </c>
      <c r="Q39" s="12">
        <v>182</v>
      </c>
      <c r="R39" s="12">
        <v>157.17664180462071</v>
      </c>
      <c r="S39" s="12">
        <v>134</v>
      </c>
      <c r="T39" s="12">
        <v>129.05577834487787</v>
      </c>
      <c r="U39" s="12">
        <v>117.09090909090909</v>
      </c>
      <c r="V39" s="12">
        <v>119.31611495089123</v>
      </c>
      <c r="W39" s="12">
        <v>125</v>
      </c>
      <c r="X39" s="12">
        <v>118</v>
      </c>
      <c r="Y39" s="32">
        <v>123</v>
      </c>
      <c r="Z39" s="32">
        <v>120</v>
      </c>
      <c r="AA39" s="32">
        <v>122</v>
      </c>
      <c r="AB39" s="32">
        <v>115</v>
      </c>
      <c r="AC39" s="32">
        <v>112.3031271399224</v>
      </c>
      <c r="AD39" s="32">
        <v>126</v>
      </c>
      <c r="AE39" s="32">
        <v>121.49102623101703</v>
      </c>
      <c r="AF39" s="32">
        <v>139.12840829643437</v>
      </c>
      <c r="AG39" s="32">
        <v>137</v>
      </c>
      <c r="AH39" s="32">
        <v>133.17422434367541</v>
      </c>
      <c r="AI39" s="32">
        <v>133.69467028003612</v>
      </c>
      <c r="AJ39" s="32">
        <v>122.21144519883607</v>
      </c>
      <c r="AK39" s="32">
        <v>113.9517896274653</v>
      </c>
      <c r="AL39" s="32">
        <v>114.17418882654306</v>
      </c>
      <c r="AM39" s="32">
        <v>107.50198062039125</v>
      </c>
      <c r="AN39" s="32">
        <v>102.91344808709933</v>
      </c>
      <c r="AO39" s="32">
        <v>106.81198910081743</v>
      </c>
      <c r="AP39" s="32">
        <v>83.162588887549717</v>
      </c>
      <c r="AQ39" s="32">
        <v>76.502074938353289</v>
      </c>
      <c r="AR39" s="32">
        <v>68.513732796442099</v>
      </c>
      <c r="AS39" s="32">
        <v>70.954507059249423</v>
      </c>
      <c r="AT39" s="32">
        <v>79.874137722376844</v>
      </c>
      <c r="AU39" s="32">
        <v>83.39880340847283</v>
      </c>
      <c r="AV39" s="32">
        <v>91.438171236575258</v>
      </c>
      <c r="AW39" s="32">
        <v>85.207947968255866</v>
      </c>
      <c r="AX39" s="32">
        <v>89.312295325989894</v>
      </c>
      <c r="AY39" s="32">
        <v>91.674127126230985</v>
      </c>
      <c r="AZ39" s="32">
        <v>86.14864864864866</v>
      </c>
      <c r="BA39" s="32">
        <v>95.370988290966451</v>
      </c>
      <c r="BB39" s="32">
        <v>94.361475160012205</v>
      </c>
      <c r="BC39" s="32">
        <v>94.488188976377955</v>
      </c>
      <c r="BD39" s="32">
        <f>VLOOKUP(MID($A39,3,5),'Utfall Kv 1 2024'!$A$2:$E$42,3,FALSE)</f>
        <v>102.7020418144027</v>
      </c>
      <c r="BE39" t="str">
        <f>VLOOKUP(A39,'uppd storlek'!$A$1:$C$39,3,FALSE)</f>
        <v>Mindre än 3000</v>
      </c>
      <c r="BH39" s="32"/>
    </row>
    <row r="40" spans="1:60" x14ac:dyDescent="0.2">
      <c r="A40" s="6" t="s">
        <v>177</v>
      </c>
      <c r="B40" s="5" t="s">
        <v>171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2"/>
      <c r="Z40" s="32"/>
      <c r="AA40" s="32"/>
      <c r="AB40" s="32"/>
      <c r="AC40" s="32"/>
      <c r="AD40" s="32"/>
      <c r="AE40" s="32">
        <v>64</v>
      </c>
      <c r="AF40" s="32">
        <v>146</v>
      </c>
      <c r="AG40" s="32">
        <v>213</v>
      </c>
      <c r="AH40" s="32">
        <v>276.16050354051924</v>
      </c>
      <c r="AI40" s="32">
        <v>295.12883480555655</v>
      </c>
      <c r="AJ40" s="32">
        <v>266.33785450061652</v>
      </c>
      <c r="AK40" s="32">
        <v>243.02652319923237</v>
      </c>
      <c r="AL40" s="32">
        <v>241.33315486547986</v>
      </c>
      <c r="AM40" s="32">
        <v>190.71962249311835</v>
      </c>
      <c r="AN40" s="32">
        <v>166.25318168637435</v>
      </c>
      <c r="AO40" s="32">
        <v>141.36525725929698</v>
      </c>
      <c r="AP40" s="32">
        <v>110.89586839848835</v>
      </c>
      <c r="AQ40" s="32">
        <v>104.5142765991386</v>
      </c>
      <c r="AR40" s="32">
        <v>101.2919230645317</v>
      </c>
      <c r="AS40" s="32">
        <v>111.640571817563</v>
      </c>
      <c r="AT40" s="32">
        <v>123.87197299227429</v>
      </c>
      <c r="AU40" s="32">
        <v>137.91760007791959</v>
      </c>
      <c r="AV40" s="32">
        <v>139.91902834008101</v>
      </c>
      <c r="AW40" s="32">
        <v>135.4436948624805</v>
      </c>
      <c r="AX40" s="32">
        <v>148.2394137863952</v>
      </c>
      <c r="AY40" s="32">
        <v>147.34393175649481</v>
      </c>
      <c r="AZ40" s="32">
        <v>161.57571843719731</v>
      </c>
      <c r="BA40" s="32">
        <v>173.68319257301269</v>
      </c>
      <c r="BB40" s="32">
        <v>159.94292385523411</v>
      </c>
      <c r="BC40" s="32">
        <v>152.19319862000981</v>
      </c>
      <c r="BD40" s="32">
        <f>VLOOKUP(MID($A40,3,5),'Utfall Kv 1 2024'!$A$2:$E$42,3,FALSE)</f>
        <v>150.74975008330551</v>
      </c>
      <c r="BE40" t="str">
        <f>VLOOKUP(A40,'uppd storlek'!$A$1:$C$39,3,FALSE)</f>
        <v>Mindre än 3000</v>
      </c>
      <c r="BH40" s="32"/>
    </row>
    <row r="41" spans="1:60" x14ac:dyDescent="0.2">
      <c r="A41" s="25" t="s">
        <v>211</v>
      </c>
      <c r="B41" s="5" t="s">
        <v>128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R41" s="12">
        <v>312</v>
      </c>
      <c r="S41" s="12">
        <v>274</v>
      </c>
      <c r="T41" s="12">
        <v>269.97084548104954</v>
      </c>
      <c r="U41" s="12">
        <v>245.15322076297684</v>
      </c>
      <c r="V41" s="12">
        <v>238.43782117163414</v>
      </c>
      <c r="W41" s="12">
        <v>239</v>
      </c>
      <c r="X41" s="12">
        <v>225</v>
      </c>
      <c r="Y41" s="32">
        <v>204</v>
      </c>
      <c r="Z41" s="32">
        <v>198</v>
      </c>
      <c r="AA41" s="32">
        <v>201</v>
      </c>
      <c r="AB41" s="32">
        <v>204</v>
      </c>
      <c r="AC41" s="32">
        <v>197.51376868607397</v>
      </c>
      <c r="AD41" s="32">
        <v>183</v>
      </c>
      <c r="AE41" s="32">
        <v>177.8879015721121</v>
      </c>
      <c r="AF41" s="32">
        <v>162.75146009085009</v>
      </c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t="str">
        <f>VLOOKUP(A41,'uppd storlek'!$A$1:$C$39,3,FALSE)</f>
        <v>Mindre än 3000</v>
      </c>
      <c r="BH41" s="32"/>
    </row>
    <row r="42" spans="1:60" x14ac:dyDescent="0.2">
      <c r="A42" s="40" t="s">
        <v>119</v>
      </c>
      <c r="B42" s="36" t="s">
        <v>98</v>
      </c>
      <c r="C42" s="12">
        <v>221.27432684617435</v>
      </c>
      <c r="D42" s="12">
        <v>235.27237102349397</v>
      </c>
      <c r="E42" s="12">
        <v>221.33128050869706</v>
      </c>
      <c r="F42" s="12">
        <v>217.87513125812021</v>
      </c>
      <c r="G42" s="12">
        <v>217.76348848481615</v>
      </c>
      <c r="H42" s="12">
        <v>221.44081187545902</v>
      </c>
      <c r="I42" s="12">
        <v>212.67574777375415</v>
      </c>
      <c r="J42" s="12">
        <v>206.95353578710163</v>
      </c>
      <c r="K42" s="12">
        <v>197.87002247499441</v>
      </c>
      <c r="L42" s="12">
        <v>188</v>
      </c>
      <c r="M42" s="12">
        <v>187</v>
      </c>
      <c r="N42" s="12">
        <v>189</v>
      </c>
      <c r="O42" s="12">
        <v>189</v>
      </c>
      <c r="P42" s="12">
        <v>185</v>
      </c>
      <c r="Q42" s="12">
        <v>181</v>
      </c>
      <c r="R42" s="12">
        <v>177.63614193364987</v>
      </c>
      <c r="S42" s="12">
        <v>178</v>
      </c>
      <c r="T42" s="12">
        <v>181.58239376837005</v>
      </c>
      <c r="U42" s="12">
        <v>182.69397831284462</v>
      </c>
      <c r="V42" s="12">
        <v>182.42214916134421</v>
      </c>
      <c r="W42" s="12">
        <v>182</v>
      </c>
      <c r="X42" s="12">
        <v>178</v>
      </c>
      <c r="Y42" s="32">
        <v>178</v>
      </c>
      <c r="Z42" s="32">
        <v>178</v>
      </c>
      <c r="AA42" s="32">
        <v>175</v>
      </c>
      <c r="AB42" s="32">
        <v>174.63693409207141</v>
      </c>
      <c r="AC42" s="32">
        <v>178.18968720627774</v>
      </c>
      <c r="AD42" s="32">
        <v>179.36895923508197</v>
      </c>
      <c r="AE42" s="32">
        <v>178.50353699458501</v>
      </c>
      <c r="AF42" s="32">
        <v>177.51771793986333</v>
      </c>
      <c r="AG42" s="32">
        <v>170</v>
      </c>
      <c r="AH42" s="32">
        <v>165</v>
      </c>
      <c r="AI42" s="39">
        <v>162.44075864008221</v>
      </c>
      <c r="AJ42" s="32">
        <v>160</v>
      </c>
      <c r="AK42" s="32">
        <v>158</v>
      </c>
      <c r="AL42" s="32">
        <v>157</v>
      </c>
      <c r="AM42" s="32">
        <v>155</v>
      </c>
      <c r="AN42" s="32">
        <v>150</v>
      </c>
      <c r="AO42" s="32">
        <v>139</v>
      </c>
      <c r="AP42" s="32">
        <v>135</v>
      </c>
      <c r="AQ42" s="32">
        <v>128</v>
      </c>
      <c r="AR42" s="32">
        <v>117</v>
      </c>
      <c r="AS42" s="32">
        <v>116</v>
      </c>
      <c r="AT42" s="32">
        <v>116</v>
      </c>
      <c r="AU42" s="32">
        <v>123</v>
      </c>
      <c r="AV42" s="32">
        <v>125</v>
      </c>
      <c r="AW42" s="32">
        <v>129</v>
      </c>
      <c r="AX42" s="32">
        <v>130</v>
      </c>
      <c r="AY42" s="32">
        <v>131</v>
      </c>
      <c r="AZ42" s="32">
        <v>138</v>
      </c>
      <c r="BA42" s="32">
        <v>139</v>
      </c>
      <c r="BB42" s="32">
        <v>135</v>
      </c>
      <c r="BC42" s="32">
        <v>138</v>
      </c>
      <c r="BD42" s="32">
        <v>140</v>
      </c>
      <c r="BE42" t="s">
        <v>100</v>
      </c>
      <c r="BH42" s="32"/>
    </row>
    <row r="43" spans="1:60" x14ac:dyDescent="0.2">
      <c r="A43" s="6" t="s">
        <v>187</v>
      </c>
      <c r="B43" s="5" t="s">
        <v>10</v>
      </c>
      <c r="C43" s="12">
        <v>371.22375832053251</v>
      </c>
      <c r="D43" s="12">
        <v>369.43319838056681</v>
      </c>
      <c r="E43" s="12">
        <v>366.75062972292193</v>
      </c>
      <c r="F43" s="12">
        <v>311.3682092555332</v>
      </c>
      <c r="G43" s="12">
        <v>297.0200293111871</v>
      </c>
      <c r="H43" s="12">
        <v>304.7064531780689</v>
      </c>
      <c r="I43" s="12">
        <v>310.19626615605557</v>
      </c>
      <c r="J43" s="12">
        <v>309.69267139479905</v>
      </c>
      <c r="K43" s="12">
        <v>291.4338919925512</v>
      </c>
      <c r="L43" s="12">
        <v>278</v>
      </c>
      <c r="M43" s="12">
        <v>258</v>
      </c>
      <c r="N43" s="12">
        <v>242</v>
      </c>
      <c r="O43" s="12">
        <v>224</v>
      </c>
      <c r="P43" s="12">
        <v>199</v>
      </c>
      <c r="Q43" s="12">
        <v>199</v>
      </c>
      <c r="R43" s="12">
        <v>216.03695368944688</v>
      </c>
      <c r="S43" s="12">
        <v>245</v>
      </c>
      <c r="T43" s="12">
        <v>277.03984819734342</v>
      </c>
      <c r="U43" s="12">
        <v>288.61596598960796</v>
      </c>
      <c r="V43" s="12">
        <v>287.26726032149878</v>
      </c>
      <c r="W43" s="12">
        <v>262</v>
      </c>
      <c r="X43" s="12">
        <v>234</v>
      </c>
      <c r="Y43" s="32">
        <v>222</v>
      </c>
      <c r="Z43" s="32">
        <v>210</v>
      </c>
      <c r="AA43" s="32">
        <v>198</v>
      </c>
      <c r="AB43" s="32">
        <v>195</v>
      </c>
      <c r="AC43" s="32">
        <v>178.19025522041764</v>
      </c>
      <c r="AD43" s="32">
        <v>178</v>
      </c>
      <c r="AE43" s="32">
        <v>176.35506677140614</v>
      </c>
      <c r="AF43" s="32">
        <v>186.99372133120792</v>
      </c>
      <c r="AG43" s="32">
        <v>184</v>
      </c>
      <c r="AH43" s="32">
        <v>186.77940046118371</v>
      </c>
      <c r="AI43" s="32">
        <v>192.70633397312858</v>
      </c>
      <c r="AJ43" s="32">
        <v>184.64491362763917</v>
      </c>
      <c r="AK43" s="32">
        <v>201.38733497426719</v>
      </c>
      <c r="AL43" s="32">
        <v>189.29988480737231</v>
      </c>
      <c r="AM43" s="32">
        <v>183.12076332444502</v>
      </c>
      <c r="AN43" s="32">
        <v>182.70778342882892</v>
      </c>
      <c r="AO43" s="32">
        <v>160.28254936586933</v>
      </c>
      <c r="AP43" s="32">
        <v>145.85465711361309</v>
      </c>
      <c r="AQ43" s="32">
        <v>127.11540908512529</v>
      </c>
      <c r="AR43" s="32">
        <v>98.618705945570071</v>
      </c>
      <c r="AS43" s="32">
        <v>94.897382790434946</v>
      </c>
      <c r="AT43" s="32">
        <v>94.212567882079142</v>
      </c>
      <c r="AU43" s="32">
        <v>108.1642630163774</v>
      </c>
      <c r="AV43" s="32">
        <v>115.4088144530665</v>
      </c>
      <c r="AW43" s="32">
        <v>124.0674381718851</v>
      </c>
      <c r="AX43" s="32">
        <v>143.34001718705241</v>
      </c>
      <c r="AY43" s="32">
        <v>155.6229649625692</v>
      </c>
      <c r="AZ43" s="32">
        <v>168.20457312948179</v>
      </c>
      <c r="BA43" s="32">
        <v>172.70209406465969</v>
      </c>
      <c r="BB43" s="32">
        <v>169.0721649484536</v>
      </c>
      <c r="BC43" s="32">
        <v>172.027972027972</v>
      </c>
      <c r="BD43" s="32">
        <f>VLOOKUP(MID($A43,3,5),'Utfall Kv 1 2024'!$A$2:$E$42,3,FALSE)</f>
        <v>178.76292823009439</v>
      </c>
      <c r="BE43" t="str">
        <f>VLOOKUP(A43,'uppd storlek'!$A$1:$C$39,3,FALSE)</f>
        <v>Mindre än 3000</v>
      </c>
      <c r="BH43" s="32"/>
    </row>
    <row r="44" spans="1:60" x14ac:dyDescent="0.2">
      <c r="A44" s="6" t="s">
        <v>59</v>
      </c>
      <c r="B44" s="27" t="s">
        <v>60</v>
      </c>
      <c r="C44" s="12">
        <v>240.41387705416921</v>
      </c>
      <c r="D44" s="12">
        <v>236.49679584986268</v>
      </c>
      <c r="E44" s="12">
        <v>234.31734317343174</v>
      </c>
      <c r="F44" s="12">
        <v>233.0547818012999</v>
      </c>
      <c r="G44" s="12">
        <v>217.4721189591078</v>
      </c>
      <c r="H44" s="12">
        <v>243.67088607594937</v>
      </c>
      <c r="I44" s="12">
        <v>250.23938716884774</v>
      </c>
      <c r="J44" s="12">
        <v>248.13976059527661</v>
      </c>
      <c r="K44" s="12">
        <v>236.26192826587695</v>
      </c>
      <c r="L44" s="12">
        <v>198</v>
      </c>
      <c r="M44" s="12">
        <v>193</v>
      </c>
      <c r="N44" s="12">
        <v>205</v>
      </c>
      <c r="O44" s="12">
        <v>227</v>
      </c>
      <c r="P44" s="12">
        <v>233</v>
      </c>
      <c r="Q44" s="12">
        <v>229</v>
      </c>
      <c r="R44" s="12">
        <v>211.03817165086312</v>
      </c>
      <c r="S44" s="12">
        <v>203</v>
      </c>
      <c r="T44" s="12">
        <v>192.56729283565096</v>
      </c>
      <c r="U44" s="12">
        <v>186.07709377825265</v>
      </c>
      <c r="V44" s="12">
        <v>172.18321631561349</v>
      </c>
      <c r="W44" s="12">
        <v>160</v>
      </c>
      <c r="X44" s="12">
        <v>163</v>
      </c>
      <c r="Y44" s="32">
        <v>162</v>
      </c>
      <c r="Z44" s="32">
        <v>171</v>
      </c>
      <c r="AA44" s="32">
        <v>176</v>
      </c>
      <c r="AB44" s="32">
        <v>175</v>
      </c>
      <c r="AC44" s="32">
        <v>179.49161334947257</v>
      </c>
      <c r="AD44" s="32">
        <v>195</v>
      </c>
      <c r="AE44" s="32">
        <v>204.3643921025286</v>
      </c>
      <c r="AF44" s="32">
        <v>207.13142191820694</v>
      </c>
      <c r="AG44" s="32">
        <v>205</v>
      </c>
      <c r="AH44" s="32">
        <v>189.15110954561464</v>
      </c>
      <c r="AI44" s="32">
        <v>174.77784970281883</v>
      </c>
      <c r="AJ44" s="32">
        <v>169.21394152599996</v>
      </c>
      <c r="AK44" s="32">
        <v>157.66994898564482</v>
      </c>
      <c r="AL44" s="32">
        <v>158.98308119237311</v>
      </c>
      <c r="AM44" s="32">
        <v>163.37571003516365</v>
      </c>
      <c r="AN44" s="32">
        <v>162.52002781220713</v>
      </c>
      <c r="AO44" s="32">
        <v>168.70103844051741</v>
      </c>
      <c r="AP44" s="32">
        <v>171.57981199233365</v>
      </c>
      <c r="AQ44" s="32">
        <v>164.95220755575781</v>
      </c>
      <c r="AR44" s="32">
        <v>161.46922447495231</v>
      </c>
      <c r="AS44" s="32">
        <v>173.28651005085979</v>
      </c>
      <c r="AT44" s="32">
        <v>170.3207102736003</v>
      </c>
      <c r="AU44" s="32">
        <v>184.57075514459251</v>
      </c>
      <c r="AV44" s="32">
        <v>189.9066775391864</v>
      </c>
      <c r="AW44" s="32">
        <v>189.5746027917634</v>
      </c>
      <c r="AX44" s="32">
        <v>194.6337051552608</v>
      </c>
      <c r="AY44" s="32">
        <v>186.62575579821319</v>
      </c>
      <c r="AZ44" s="32">
        <v>193.5076265832306</v>
      </c>
      <c r="BA44" s="32">
        <v>181.5491469122754</v>
      </c>
      <c r="BB44" s="32">
        <v>189.13676042677011</v>
      </c>
      <c r="BC44" s="32">
        <v>201.71149144254281</v>
      </c>
      <c r="BD44" s="32">
        <f>VLOOKUP(MID($A44,3,5),'Utfall Kv 1 2024'!$A$2:$E$42,3,FALSE)</f>
        <v>225.50286030632961</v>
      </c>
      <c r="BE44" t="str">
        <f>VLOOKUP(A44,'uppd storlek'!$A$1:$C$39,3,FALSE)</f>
        <v>Mindre än 3000</v>
      </c>
      <c r="BH44" s="32"/>
    </row>
    <row r="45" spans="1:60" x14ac:dyDescent="0.2">
      <c r="A45" s="6" t="s">
        <v>198</v>
      </c>
      <c r="B45" s="27" t="s">
        <v>12</v>
      </c>
      <c r="C45" s="12">
        <v>493.39460080413556</v>
      </c>
      <c r="D45" s="12">
        <v>516.96377228292124</v>
      </c>
      <c r="E45" s="12">
        <v>481.04956268221576</v>
      </c>
      <c r="F45" s="12">
        <v>461.04651162790702</v>
      </c>
      <c r="G45" s="12">
        <v>435.29411764705884</v>
      </c>
      <c r="H45" s="12">
        <v>380.84246970571263</v>
      </c>
      <c r="I45" s="12">
        <v>358.1580443433769</v>
      </c>
      <c r="J45" s="12">
        <v>306.63615560640733</v>
      </c>
      <c r="K45" s="12">
        <v>261.82237600922718</v>
      </c>
      <c r="L45" s="12">
        <v>221</v>
      </c>
      <c r="M45" s="12">
        <v>189</v>
      </c>
      <c r="N45" s="12">
        <v>187</v>
      </c>
      <c r="O45" s="12">
        <v>182</v>
      </c>
      <c r="P45" s="12">
        <v>209</v>
      </c>
      <c r="Q45" s="12">
        <v>231</v>
      </c>
      <c r="R45" s="12">
        <v>236.0754716981132</v>
      </c>
      <c r="S45" s="12">
        <v>264</v>
      </c>
      <c r="T45" s="12">
        <v>266.46387832699617</v>
      </c>
      <c r="U45" s="12">
        <v>256.01950624809507</v>
      </c>
      <c r="V45" s="12">
        <v>250.68786303882607</v>
      </c>
      <c r="W45" s="12">
        <v>222</v>
      </c>
      <c r="X45" s="12">
        <v>196</v>
      </c>
      <c r="Y45" s="32">
        <v>188</v>
      </c>
      <c r="Z45" s="32">
        <v>176</v>
      </c>
      <c r="AA45" s="32">
        <v>182</v>
      </c>
      <c r="AB45" s="32">
        <v>206</v>
      </c>
      <c r="AC45" s="32">
        <v>202.91949703714411</v>
      </c>
      <c r="AD45" s="32">
        <v>203</v>
      </c>
      <c r="AE45" s="32">
        <v>191.79118592774731</v>
      </c>
      <c r="AF45" s="32">
        <v>172.06343177286107</v>
      </c>
      <c r="AG45" s="32">
        <v>167</v>
      </c>
      <c r="AH45" s="32">
        <v>152.65841223597963</v>
      </c>
      <c r="AI45" s="32">
        <v>152.67777887365619</v>
      </c>
      <c r="AJ45" s="32">
        <v>134.88534745466356</v>
      </c>
      <c r="AK45" s="32">
        <v>116.78096006454216</v>
      </c>
      <c r="AL45" s="32">
        <v>114.05336721728082</v>
      </c>
      <c r="AM45" s="32">
        <v>100.0869876682188</v>
      </c>
      <c r="AN45" s="32">
        <v>89.598352214212156</v>
      </c>
      <c r="AO45" s="32">
        <v>89.570806551938617</v>
      </c>
      <c r="AP45" s="32">
        <v>88.415112086533938</v>
      </c>
      <c r="AQ45" s="32">
        <v>86.021505376344095</v>
      </c>
      <c r="AR45" s="32">
        <v>84.916201117318423</v>
      </c>
      <c r="AS45" s="32">
        <v>94.22901091808744</v>
      </c>
      <c r="AT45" s="32">
        <v>97.232040894012712</v>
      </c>
      <c r="AU45" s="32">
        <v>103.14617885282939</v>
      </c>
      <c r="AV45" s="32">
        <v>108.7187517476651</v>
      </c>
      <c r="AW45" s="32">
        <v>106.104404012923</v>
      </c>
      <c r="AX45" s="32">
        <v>98.242399954199357</v>
      </c>
      <c r="AY45" s="32">
        <v>100.03449465332869</v>
      </c>
      <c r="AZ45" s="32">
        <v>102.51082251082251</v>
      </c>
      <c r="BA45" s="32">
        <v>103.37000174611489</v>
      </c>
      <c r="BB45" s="32">
        <v>110.64129668780831</v>
      </c>
      <c r="BC45" s="32">
        <v>109.2597000714116</v>
      </c>
      <c r="BD45" s="32">
        <f>VLOOKUP(MID($A45,3,5),'Utfall Kv 1 2024'!$A$2:$E$42,3,FALSE)</f>
        <v>106.3291139240506</v>
      </c>
      <c r="BE45" t="str">
        <f>VLOOKUP(A45,'uppd storlek'!$A$1:$C$39,3,FALSE)</f>
        <v>Mindre än 3000</v>
      </c>
      <c r="BH45" s="32"/>
    </row>
    <row r="46" spans="1:60" x14ac:dyDescent="0.2">
      <c r="A46" s="6" t="s">
        <v>266</v>
      </c>
      <c r="B46" s="5" t="s">
        <v>261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>
        <v>182.03397374082039</v>
      </c>
      <c r="AK46" s="32">
        <v>178.65405894779195</v>
      </c>
      <c r="AL46" s="32">
        <v>173.90766948890675</v>
      </c>
      <c r="AM46" s="32">
        <v>170.00403947140632</v>
      </c>
      <c r="AN46" s="32">
        <v>158.31220868427508</v>
      </c>
      <c r="AO46" s="32">
        <v>144.55186830415471</v>
      </c>
      <c r="AP46" s="32">
        <v>137.37210009117618</v>
      </c>
      <c r="AQ46" s="32">
        <v>131.15079857919969</v>
      </c>
      <c r="AR46" s="32">
        <v>128.50616495554351</v>
      </c>
      <c r="AS46" s="32">
        <v>133.8420042281243</v>
      </c>
      <c r="AT46" s="32">
        <v>139.9147213991472</v>
      </c>
      <c r="AU46" s="32">
        <v>148.90762744346489</v>
      </c>
      <c r="AV46" s="32">
        <v>152.8771421101419</v>
      </c>
      <c r="AW46" s="32">
        <v>150.67011521279099</v>
      </c>
      <c r="AX46" s="32">
        <v>142.49410894977589</v>
      </c>
      <c r="AY46" s="32">
        <v>139.83050847457619</v>
      </c>
      <c r="AZ46" s="32">
        <v>141.83088380676199</v>
      </c>
      <c r="BA46" s="32">
        <v>145.19335599307379</v>
      </c>
      <c r="BB46" s="32">
        <v>154.0510174358121</v>
      </c>
      <c r="BC46" s="32">
        <v>157.05531431354251</v>
      </c>
      <c r="BD46" s="32">
        <f>VLOOKUP(MID($A46,3,5),'Utfall Kv 1 2024'!$A$2:$E$42,3,FALSE)</f>
        <v>155.41451804839349</v>
      </c>
      <c r="BE46" t="str">
        <f>VLOOKUP(A46,'uppd storlek'!$A$1:$C$39,3,FALSE)</f>
        <v>3000-4999</v>
      </c>
      <c r="BH46" s="32"/>
    </row>
    <row r="47" spans="1:60" x14ac:dyDescent="0.2">
      <c r="AI47" s="12"/>
      <c r="AJ47" s="32">
        <f>SUM(AJ4:AJ46)-(5*160)</f>
        <v>5929.6658705694954</v>
      </c>
      <c r="AK47" s="32">
        <f>SUM(AK4:AK46)-(5*158)</f>
        <v>5855.3083943216843</v>
      </c>
      <c r="AL47" s="32">
        <v>5817.5375137519768</v>
      </c>
      <c r="AM47" s="32">
        <v>5744.2667195534295</v>
      </c>
      <c r="AN47" s="32">
        <v>5539.9449795480605</v>
      </c>
      <c r="AO47" s="32">
        <v>5274.7281102653169</v>
      </c>
      <c r="AP47" s="32">
        <v>4990.0766520768384</v>
      </c>
      <c r="AQ47" s="32">
        <v>4732.0227067213873</v>
      </c>
      <c r="AR47" s="32">
        <v>4314.7243185339812</v>
      </c>
      <c r="AS47" s="32">
        <v>4299.0942170876451</v>
      </c>
      <c r="AT47" s="32">
        <v>4414.3052590779635</v>
      </c>
      <c r="AU47" s="32">
        <v>4547.5745646947553</v>
      </c>
      <c r="AV47" s="32">
        <v>4629.8047335476385</v>
      </c>
      <c r="AW47" s="32">
        <v>4769.8905603817884</v>
      </c>
      <c r="AX47" s="32">
        <v>4827.6514820939828</v>
      </c>
      <c r="AY47" s="32">
        <v>4855.7018090397059</v>
      </c>
      <c r="AZ47" s="32">
        <v>5119.9969022419309</v>
      </c>
      <c r="BA47" s="32">
        <v>5130.9334281485226</v>
      </c>
      <c r="BB47" s="32">
        <v>5113.8870806471868</v>
      </c>
      <c r="BC47" s="32">
        <v>5230.3421142292418</v>
      </c>
      <c r="BD47" s="32">
        <f>SUM(BD4:BD46)-(5*140)</f>
        <v>5305.7528865865188</v>
      </c>
      <c r="BH47" s="32"/>
    </row>
    <row r="48" spans="1:60" x14ac:dyDescent="0.2">
      <c r="A48" s="6"/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BH48" s="32"/>
    </row>
    <row r="49" spans="1:60" x14ac:dyDescent="0.2">
      <c r="BH49" s="32"/>
    </row>
    <row r="50" spans="1:60" x14ac:dyDescent="0.2">
      <c r="BH50" s="32"/>
    </row>
    <row r="51" spans="1:60" x14ac:dyDescent="0.2">
      <c r="A51" s="24"/>
      <c r="B51" s="3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BH51" s="32"/>
    </row>
    <row r="52" spans="1:60" x14ac:dyDescent="0.2">
      <c r="BH52" s="32"/>
    </row>
    <row r="53" spans="1:60" x14ac:dyDescent="0.2">
      <c r="BH53" s="32"/>
    </row>
    <row r="54" spans="1:60" x14ac:dyDescent="0.2">
      <c r="BH54" s="32"/>
    </row>
    <row r="59" spans="1:60" x14ac:dyDescent="0.2">
      <c r="AA59" s="23"/>
    </row>
    <row r="60" spans="1:60" x14ac:dyDescent="0.2">
      <c r="AA60" s="23"/>
    </row>
    <row r="61" spans="1:60" x14ac:dyDescent="0.2">
      <c r="AA61" s="23"/>
    </row>
    <row r="62" spans="1:60" x14ac:dyDescent="0.2">
      <c r="AA62" s="23"/>
    </row>
  </sheetData>
  <autoFilter ref="A3:BF47" xr:uid="{00000000-0009-0000-0000-000003000000}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workbookViewId="0">
      <selection activeCell="D17" sqref="D17"/>
    </sheetView>
  </sheetViews>
  <sheetFormatPr defaultRowHeight="12.75" x14ac:dyDescent="0.2"/>
  <cols>
    <col min="1" max="1" width="10.28515625" style="8" customWidth="1"/>
    <col min="2" max="16384" width="9.140625" style="8"/>
  </cols>
  <sheetData>
    <row r="1" spans="1:6" x14ac:dyDescent="0.2">
      <c r="A1" s="7" t="s">
        <v>71</v>
      </c>
      <c r="B1" s="7" t="s">
        <v>72</v>
      </c>
      <c r="C1" s="7" t="s">
        <v>73</v>
      </c>
      <c r="D1" s="7" t="s">
        <v>74</v>
      </c>
      <c r="E1" s="7" t="s">
        <v>75</v>
      </c>
      <c r="F1" s="7" t="s">
        <v>76</v>
      </c>
    </row>
    <row r="2" spans="1:6" x14ac:dyDescent="0.2">
      <c r="A2" s="7" t="s">
        <v>77</v>
      </c>
      <c r="B2" s="7">
        <v>2240</v>
      </c>
      <c r="C2" s="7">
        <v>2205</v>
      </c>
      <c r="D2" s="7">
        <v>2158</v>
      </c>
      <c r="E2" s="7">
        <v>2130</v>
      </c>
      <c r="F2" s="7">
        <v>1895</v>
      </c>
    </row>
    <row r="3" spans="1:6" x14ac:dyDescent="0.2">
      <c r="A3" s="7" t="s">
        <v>5</v>
      </c>
      <c r="B3" s="7">
        <v>1884</v>
      </c>
      <c r="C3" s="7">
        <v>1920</v>
      </c>
      <c r="D3" s="7">
        <v>1914</v>
      </c>
      <c r="E3" s="7">
        <v>1902</v>
      </c>
      <c r="F3" s="7">
        <v>1962</v>
      </c>
    </row>
    <row r="4" spans="1:6" x14ac:dyDescent="0.2">
      <c r="A4" s="7" t="s">
        <v>7</v>
      </c>
      <c r="B4" s="7">
        <v>3226</v>
      </c>
      <c r="C4" s="7">
        <v>3201</v>
      </c>
      <c r="D4" s="7">
        <v>3166</v>
      </c>
      <c r="E4" s="7">
        <v>3123</v>
      </c>
      <c r="F4" s="7">
        <v>3061</v>
      </c>
    </row>
    <row r="5" spans="1:6" x14ac:dyDescent="0.2">
      <c r="A5" s="7" t="s">
        <v>8</v>
      </c>
      <c r="B5" s="7">
        <v>3060</v>
      </c>
      <c r="C5" s="7">
        <v>3067</v>
      </c>
      <c r="D5" s="7">
        <v>3089</v>
      </c>
      <c r="E5" s="7">
        <v>3096</v>
      </c>
      <c r="F5" s="7">
        <v>3068</v>
      </c>
    </row>
    <row r="6" spans="1:6" x14ac:dyDescent="0.2">
      <c r="A6" s="7" t="s">
        <v>78</v>
      </c>
      <c r="B6" s="7">
        <v>5817</v>
      </c>
      <c r="C6" s="7">
        <v>5620</v>
      </c>
      <c r="D6" s="7">
        <v>5425</v>
      </c>
      <c r="E6" s="7">
        <v>5270</v>
      </c>
      <c r="F6" s="7">
        <v>5129</v>
      </c>
    </row>
    <row r="7" spans="1:6" x14ac:dyDescent="0.2">
      <c r="A7" s="7" t="s">
        <v>9</v>
      </c>
      <c r="B7" s="7">
        <v>1953</v>
      </c>
      <c r="C7" s="7">
        <v>1976</v>
      </c>
      <c r="D7" s="7">
        <v>1985</v>
      </c>
      <c r="E7" s="7">
        <v>1988</v>
      </c>
      <c r="F7" s="7">
        <v>2047</v>
      </c>
    </row>
    <row r="8" spans="1:6" x14ac:dyDescent="0.2">
      <c r="A8" s="7" t="s">
        <v>79</v>
      </c>
      <c r="B8" s="7">
        <v>6117</v>
      </c>
      <c r="C8">
        <v>5892</v>
      </c>
      <c r="D8" s="7">
        <v>5726</v>
      </c>
      <c r="E8" s="7">
        <v>5695</v>
      </c>
      <c r="F8" s="7">
        <v>5744</v>
      </c>
    </row>
    <row r="9" spans="1:6" x14ac:dyDescent="0.2">
      <c r="A9" s="7" t="s">
        <v>80</v>
      </c>
      <c r="B9" s="7">
        <v>1106</v>
      </c>
      <c r="C9" s="7">
        <v>1120</v>
      </c>
      <c r="D9" s="7">
        <v>1099</v>
      </c>
      <c r="E9" s="7">
        <v>1086</v>
      </c>
      <c r="F9" s="7">
        <v>1058</v>
      </c>
    </row>
    <row r="10" spans="1:6" x14ac:dyDescent="0.2">
      <c r="A10" s="7" t="s">
        <v>81</v>
      </c>
      <c r="B10" s="7">
        <v>2931</v>
      </c>
      <c r="C10" s="7">
        <v>1186</v>
      </c>
      <c r="D10" s="7">
        <v>3669</v>
      </c>
      <c r="E10" s="7">
        <v>3909</v>
      </c>
      <c r="F10" s="7">
        <v>4207</v>
      </c>
    </row>
    <row r="11" spans="1:6" x14ac:dyDescent="0.2">
      <c r="A11" s="7" t="s">
        <v>11</v>
      </c>
      <c r="B11" s="7">
        <v>1741</v>
      </c>
      <c r="C11" s="7">
        <v>1739</v>
      </c>
      <c r="D11" s="7">
        <v>1715</v>
      </c>
      <c r="E11" s="7">
        <v>1720</v>
      </c>
      <c r="F11" s="7">
        <v>1700</v>
      </c>
    </row>
    <row r="12" spans="1:6" x14ac:dyDescent="0.2">
      <c r="A12" s="7" t="s">
        <v>82</v>
      </c>
      <c r="B12" s="7">
        <v>2335</v>
      </c>
      <c r="C12" s="7">
        <v>2341</v>
      </c>
      <c r="D12" s="7">
        <v>2337</v>
      </c>
      <c r="E12" s="7">
        <v>2281</v>
      </c>
      <c r="F12" s="7">
        <v>2082</v>
      </c>
    </row>
    <row r="13" spans="1:6" x14ac:dyDescent="0.2">
      <c r="A13" s="7" t="s">
        <v>83</v>
      </c>
      <c r="B13" s="7">
        <v>1283</v>
      </c>
      <c r="C13" s="7">
        <v>1287</v>
      </c>
      <c r="D13" s="7">
        <v>1291</v>
      </c>
      <c r="E13" s="7">
        <v>1257</v>
      </c>
      <c r="F13" s="7">
        <v>1263</v>
      </c>
    </row>
    <row r="14" spans="1:6" x14ac:dyDescent="0.2">
      <c r="A14" s="7" t="s">
        <v>13</v>
      </c>
      <c r="B14" s="7">
        <v>3715</v>
      </c>
      <c r="C14" s="7">
        <v>3692</v>
      </c>
      <c r="D14" s="7">
        <v>3669</v>
      </c>
      <c r="E14" s="7">
        <v>3621</v>
      </c>
      <c r="F14" s="7">
        <v>3597</v>
      </c>
    </row>
    <row r="15" spans="1:6" x14ac:dyDescent="0.2">
      <c r="A15" s="7" t="s">
        <v>15</v>
      </c>
      <c r="B15" s="7">
        <v>4009</v>
      </c>
      <c r="C15" s="7">
        <v>4000</v>
      </c>
      <c r="D15" s="7">
        <v>4135</v>
      </c>
      <c r="E15" s="7">
        <v>4559</v>
      </c>
      <c r="F15" s="7">
        <v>5387</v>
      </c>
    </row>
    <row r="16" spans="1:6" x14ac:dyDescent="0.2">
      <c r="A16" s="7" t="s">
        <v>19</v>
      </c>
      <c r="B16" s="7">
        <v>5234</v>
      </c>
      <c r="C16" s="7">
        <v>5195</v>
      </c>
      <c r="D16" s="7">
        <v>5198</v>
      </c>
      <c r="E16" s="7">
        <v>5179</v>
      </c>
      <c r="F16" s="7">
        <v>5200</v>
      </c>
    </row>
    <row r="17" spans="1:6" x14ac:dyDescent="0.2">
      <c r="A17" s="7" t="s">
        <v>21</v>
      </c>
      <c r="B17" s="7">
        <v>6632</v>
      </c>
      <c r="C17" s="7">
        <v>6629</v>
      </c>
      <c r="D17" s="7">
        <v>6644</v>
      </c>
      <c r="E17" s="7">
        <v>6675</v>
      </c>
      <c r="F17" s="7">
        <v>6706</v>
      </c>
    </row>
    <row r="18" spans="1:6" x14ac:dyDescent="0.2">
      <c r="A18" s="7" t="s">
        <v>23</v>
      </c>
      <c r="B18" s="7">
        <v>7133</v>
      </c>
      <c r="C18" s="7">
        <v>7207</v>
      </c>
      <c r="D18" s="7">
        <v>7272</v>
      </c>
      <c r="E18" s="7">
        <v>7466</v>
      </c>
      <c r="F18" s="7">
        <v>7592</v>
      </c>
    </row>
    <row r="19" spans="1:6" x14ac:dyDescent="0.2">
      <c r="A19" s="7" t="s">
        <v>25</v>
      </c>
      <c r="B19" s="7">
        <v>7172</v>
      </c>
      <c r="C19" s="7">
        <v>7117</v>
      </c>
      <c r="D19" s="7">
        <v>7101</v>
      </c>
      <c r="E19" s="7">
        <v>7065</v>
      </c>
      <c r="F19" s="7">
        <v>7030</v>
      </c>
    </row>
    <row r="20" spans="1:6" x14ac:dyDescent="0.2">
      <c r="A20" s="7" t="s">
        <v>27</v>
      </c>
      <c r="B20" s="7">
        <v>8323</v>
      </c>
      <c r="C20" s="7">
        <v>8313</v>
      </c>
      <c r="D20" s="7">
        <v>8337</v>
      </c>
      <c r="E20" s="7">
        <v>8404</v>
      </c>
      <c r="F20" s="7">
        <v>8433</v>
      </c>
    </row>
    <row r="21" spans="1:6" x14ac:dyDescent="0.2">
      <c r="A21" s="7" t="s">
        <v>29</v>
      </c>
      <c r="B21" s="7">
        <v>6336</v>
      </c>
      <c r="C21" s="7">
        <v>6160</v>
      </c>
      <c r="D21" s="7">
        <v>6093</v>
      </c>
      <c r="E21" s="7">
        <v>6006</v>
      </c>
      <c r="F21" s="7">
        <v>5987</v>
      </c>
    </row>
    <row r="22" spans="1:6" x14ac:dyDescent="0.2">
      <c r="A22" s="7" t="s">
        <v>31</v>
      </c>
      <c r="B22" s="7">
        <v>5906</v>
      </c>
      <c r="C22" s="7">
        <v>5865</v>
      </c>
      <c r="D22" s="7">
        <v>5817</v>
      </c>
      <c r="E22" s="7">
        <v>5811</v>
      </c>
      <c r="F22" s="7">
        <v>5763</v>
      </c>
    </row>
    <row r="23" spans="1:6" x14ac:dyDescent="0.2">
      <c r="A23" s="7" t="s">
        <v>33</v>
      </c>
      <c r="B23" s="7">
        <v>5517</v>
      </c>
      <c r="C23" s="7">
        <v>5481</v>
      </c>
      <c r="D23" s="7">
        <v>5464</v>
      </c>
      <c r="E23" s="7">
        <v>5463</v>
      </c>
      <c r="F23" s="7">
        <v>5463</v>
      </c>
    </row>
    <row r="24" spans="1:6" x14ac:dyDescent="0.2">
      <c r="A24" s="7" t="s">
        <v>84</v>
      </c>
      <c r="B24" s="7">
        <v>1639</v>
      </c>
      <c r="C24" s="7">
        <v>1625</v>
      </c>
      <c r="D24" s="7">
        <v>1619</v>
      </c>
      <c r="E24" s="7">
        <v>1617</v>
      </c>
      <c r="F24" s="7">
        <v>1613</v>
      </c>
    </row>
    <row r="25" spans="1:6" x14ac:dyDescent="0.2">
      <c r="A25" s="7" t="s">
        <v>35</v>
      </c>
      <c r="B25" s="7">
        <v>9205</v>
      </c>
      <c r="C25" s="7">
        <v>9150</v>
      </c>
      <c r="D25" s="7">
        <v>9137</v>
      </c>
      <c r="E25" s="7">
        <v>9152</v>
      </c>
      <c r="F25" s="7">
        <v>9151</v>
      </c>
    </row>
    <row r="26" spans="1:6" x14ac:dyDescent="0.2">
      <c r="A26" s="7" t="s">
        <v>37</v>
      </c>
      <c r="B26" s="7">
        <v>4018</v>
      </c>
      <c r="C26" s="7">
        <v>3983</v>
      </c>
      <c r="D26" s="7">
        <v>3983</v>
      </c>
      <c r="E26" s="7">
        <v>3995</v>
      </c>
      <c r="F26" s="7">
        <v>3972</v>
      </c>
    </row>
    <row r="27" spans="1:6" x14ac:dyDescent="0.2">
      <c r="A27" s="7" t="s">
        <v>39</v>
      </c>
      <c r="B27" s="7">
        <v>9027</v>
      </c>
      <c r="C27" s="7">
        <v>9030</v>
      </c>
      <c r="D27" s="7">
        <v>9090</v>
      </c>
      <c r="E27" s="7">
        <v>9087</v>
      </c>
      <c r="F27" s="7">
        <v>9046</v>
      </c>
    </row>
    <row r="28" spans="1:6" x14ac:dyDescent="0.2">
      <c r="A28" s="7" t="s">
        <v>41</v>
      </c>
      <c r="B28" s="7">
        <v>8225</v>
      </c>
      <c r="C28" s="7">
        <v>8175</v>
      </c>
      <c r="D28" s="7">
        <v>8554</v>
      </c>
      <c r="E28" s="7">
        <v>8601</v>
      </c>
      <c r="F28" s="7">
        <v>8565</v>
      </c>
    </row>
    <row r="29" spans="1:6" x14ac:dyDescent="0.2">
      <c r="A29" s="7" t="s">
        <v>43</v>
      </c>
      <c r="B29" s="7">
        <v>6833</v>
      </c>
      <c r="C29" s="7">
        <v>6808</v>
      </c>
      <c r="D29" s="7">
        <v>6843</v>
      </c>
      <c r="E29" s="7">
        <v>6847</v>
      </c>
      <c r="F29" s="7">
        <v>7000</v>
      </c>
    </row>
    <row r="30" spans="1:6" x14ac:dyDescent="0.2">
      <c r="A30" s="7" t="s">
        <v>45</v>
      </c>
      <c r="B30" s="7">
        <v>8527</v>
      </c>
      <c r="C30" s="7">
        <v>8496</v>
      </c>
      <c r="D30" s="7">
        <v>8493</v>
      </c>
      <c r="E30" s="7">
        <v>8487</v>
      </c>
      <c r="F30" s="7">
        <v>8467</v>
      </c>
    </row>
    <row r="31" spans="1:6" x14ac:dyDescent="0.2">
      <c r="A31" s="7" t="s">
        <v>47</v>
      </c>
      <c r="B31" s="7">
        <v>4005</v>
      </c>
      <c r="C31" s="7">
        <v>4026</v>
      </c>
      <c r="D31" s="7">
        <v>3995</v>
      </c>
      <c r="E31" s="7">
        <v>3988</v>
      </c>
      <c r="F31" s="7">
        <v>3977</v>
      </c>
    </row>
    <row r="32" spans="1:6" x14ac:dyDescent="0.2">
      <c r="A32" s="7" t="s">
        <v>49</v>
      </c>
      <c r="B32" s="7">
        <v>5429</v>
      </c>
      <c r="C32" s="7">
        <v>5395</v>
      </c>
      <c r="D32" s="7">
        <v>5378</v>
      </c>
      <c r="E32" s="7">
        <v>5327</v>
      </c>
      <c r="F32" s="7">
        <v>5353</v>
      </c>
    </row>
    <row r="33" spans="1:6" x14ac:dyDescent="0.2">
      <c r="A33" s="7" t="s">
        <v>51</v>
      </c>
      <c r="B33" s="7">
        <v>11016</v>
      </c>
      <c r="C33" s="7">
        <v>10877</v>
      </c>
      <c r="D33" s="7">
        <v>10947</v>
      </c>
      <c r="E33" s="7">
        <v>10964</v>
      </c>
      <c r="F33" s="7">
        <v>10998</v>
      </c>
    </row>
    <row r="34" spans="1:6" x14ac:dyDescent="0.2">
      <c r="A34" s="7" t="s">
        <v>53</v>
      </c>
      <c r="B34" s="7">
        <v>7812</v>
      </c>
      <c r="C34" s="7">
        <v>7806</v>
      </c>
      <c r="D34" s="7">
        <v>7787</v>
      </c>
      <c r="E34" s="7">
        <v>7742</v>
      </c>
      <c r="F34" s="7">
        <v>7720</v>
      </c>
    </row>
    <row r="35" spans="1:6" x14ac:dyDescent="0.2">
      <c r="A35" s="7" t="s">
        <v>55</v>
      </c>
      <c r="B35" s="7">
        <v>7502</v>
      </c>
      <c r="C35" s="7">
        <v>7624</v>
      </c>
      <c r="D35" s="7">
        <v>7664</v>
      </c>
      <c r="E35" s="7">
        <v>7657</v>
      </c>
      <c r="F35" s="7">
        <v>7621</v>
      </c>
    </row>
    <row r="36" spans="1:6" x14ac:dyDescent="0.2">
      <c r="A36" s="7" t="s">
        <v>57</v>
      </c>
      <c r="B36" s="7">
        <v>5673</v>
      </c>
      <c r="C36" s="7">
        <v>5621</v>
      </c>
      <c r="D36" s="7">
        <v>5590</v>
      </c>
      <c r="E36" s="7">
        <v>5657</v>
      </c>
      <c r="F36" s="7">
        <v>5703</v>
      </c>
    </row>
    <row r="37" spans="1:6" x14ac:dyDescent="0.2">
      <c r="A37" s="7" t="s">
        <v>59</v>
      </c>
      <c r="B37" s="7">
        <v>3286</v>
      </c>
      <c r="C37" s="7">
        <v>3277</v>
      </c>
      <c r="D37" s="7">
        <v>3252</v>
      </c>
      <c r="E37" s="7">
        <v>3231</v>
      </c>
      <c r="F37" s="7">
        <v>3228</v>
      </c>
    </row>
    <row r="38" spans="1:6" x14ac:dyDescent="0.2">
      <c r="A38" s="7" t="s">
        <v>61</v>
      </c>
      <c r="B38" s="7">
        <v>15094</v>
      </c>
      <c r="C38" s="7">
        <v>15103</v>
      </c>
      <c r="D38" s="7">
        <v>15096</v>
      </c>
      <c r="E38" s="7">
        <v>15055</v>
      </c>
      <c r="F38" s="7">
        <v>15047</v>
      </c>
    </row>
    <row r="39" spans="1:6" x14ac:dyDescent="0.2">
      <c r="A39" s="7" t="s">
        <v>63</v>
      </c>
      <c r="B39" s="7">
        <v>11020</v>
      </c>
      <c r="C39" s="7">
        <v>10962</v>
      </c>
      <c r="D39" s="7">
        <v>10964</v>
      </c>
      <c r="E39" s="7">
        <v>10818</v>
      </c>
      <c r="F39" s="7">
        <v>10618</v>
      </c>
    </row>
    <row r="40" spans="1:6" x14ac:dyDescent="0.2">
      <c r="A40" s="7" t="s">
        <v>65</v>
      </c>
      <c r="B40" s="7">
        <v>9175</v>
      </c>
      <c r="C40" s="7">
        <v>9229</v>
      </c>
      <c r="D40" s="7">
        <v>9130</v>
      </c>
      <c r="E40" s="7">
        <v>8938</v>
      </c>
      <c r="F40" s="7">
        <v>8645</v>
      </c>
    </row>
    <row r="41" spans="1:6" x14ac:dyDescent="0.2">
      <c r="A41" s="7" t="s">
        <v>67</v>
      </c>
      <c r="B41" s="7">
        <v>3904</v>
      </c>
      <c r="C41" s="7">
        <v>3888</v>
      </c>
      <c r="D41" s="7">
        <v>3905</v>
      </c>
      <c r="E41" s="7">
        <v>3879</v>
      </c>
      <c r="F41" s="7">
        <v>3779</v>
      </c>
    </row>
    <row r="42" spans="1:6" x14ac:dyDescent="0.2">
      <c r="A42" s="7" t="s">
        <v>69</v>
      </c>
      <c r="B42" s="7">
        <v>5856</v>
      </c>
      <c r="C42" s="7">
        <v>5785</v>
      </c>
      <c r="D42" s="7">
        <v>5737</v>
      </c>
      <c r="E42" s="7">
        <v>5660</v>
      </c>
      <c r="F42" s="7">
        <v>5601</v>
      </c>
    </row>
    <row r="43" spans="1:6" x14ac:dyDescent="0.2">
      <c r="A43" s="7" t="s">
        <v>17</v>
      </c>
      <c r="B43" s="7">
        <v>2337</v>
      </c>
      <c r="C43" s="7">
        <v>2334</v>
      </c>
      <c r="D43" s="7">
        <v>2325</v>
      </c>
      <c r="E43" s="7">
        <v>2300</v>
      </c>
      <c r="F43" s="7">
        <v>2258</v>
      </c>
    </row>
    <row r="44" spans="1:6" x14ac:dyDescent="0.2">
      <c r="A44" s="5" t="s">
        <v>87</v>
      </c>
      <c r="B44" s="7">
        <f>SUM(B2:B43)</f>
        <v>233253</v>
      </c>
      <c r="C44" s="7">
        <f>SUM(C2:C43)</f>
        <v>230407</v>
      </c>
      <c r="D44" s="7">
        <f>SUM(D2:D43)</f>
        <v>232793</v>
      </c>
      <c r="E44" s="7">
        <f>SUM(E2:E43)</f>
        <v>232708</v>
      </c>
      <c r="F44" s="7">
        <f>SUM(F2:F43)</f>
        <v>232736</v>
      </c>
    </row>
  </sheetData>
  <phoneticPr fontId="7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7"/>
  <sheetViews>
    <sheetView workbookViewId="0">
      <selection activeCell="Q29" sqref="Q29"/>
    </sheetView>
  </sheetViews>
  <sheetFormatPr defaultRowHeight="12.75" x14ac:dyDescent="0.2"/>
  <cols>
    <col min="1" max="1" width="10.28515625" style="8" customWidth="1"/>
    <col min="2" max="2" width="12" style="35" customWidth="1"/>
    <col min="3" max="3" width="14" style="8" bestFit="1" customWidth="1"/>
    <col min="4" max="5" width="9.140625" style="8"/>
    <col min="6" max="6" width="11.140625" style="8" bestFit="1" customWidth="1"/>
    <col min="7" max="16384" width="9.140625" style="8"/>
  </cols>
  <sheetData>
    <row r="1" spans="1:12" x14ac:dyDescent="0.2">
      <c r="A1" s="7" t="s">
        <v>212</v>
      </c>
      <c r="B1" s="34" t="s">
        <v>122</v>
      </c>
      <c r="C1" s="13" t="s">
        <v>92</v>
      </c>
      <c r="K1" s="13" t="s">
        <v>162</v>
      </c>
    </row>
    <row r="2" spans="1:12" x14ac:dyDescent="0.2">
      <c r="A2" s="7" t="s">
        <v>206</v>
      </c>
      <c r="B2" s="35">
        <f>VLOOKUP(MID(A2,3,5),'Utfall Kv 1 2024'!$A$1:$D$40,4,FALSE)</f>
        <v>1363.166666666667</v>
      </c>
      <c r="C2" s="13" t="s">
        <v>100</v>
      </c>
      <c r="L2" s="13" t="s">
        <v>88</v>
      </c>
    </row>
    <row r="3" spans="1:12" x14ac:dyDescent="0.2">
      <c r="A3" s="7" t="s">
        <v>198</v>
      </c>
      <c r="B3" s="35">
        <f>VLOOKUP(MID(A3,3,5),'Utfall Kv 1 2024'!$A$1:$D$40,4,FALSE)</f>
        <v>1382.5</v>
      </c>
      <c r="C3" s="13" t="s">
        <v>100</v>
      </c>
      <c r="E3" s="13"/>
      <c r="L3" s="13" t="s">
        <v>89</v>
      </c>
    </row>
    <row r="4" spans="1:12" x14ac:dyDescent="0.2">
      <c r="A4" s="7" t="s">
        <v>177</v>
      </c>
      <c r="B4" s="35">
        <f>VLOOKUP(MID(A4,3,5),'Utfall Kv 1 2024'!$A$1:$D$40,4,FALSE)</f>
        <v>2500.833333333333</v>
      </c>
      <c r="C4" s="13" t="s">
        <v>100</v>
      </c>
      <c r="L4" s="13" t="s">
        <v>90</v>
      </c>
    </row>
    <row r="5" spans="1:12" x14ac:dyDescent="0.2">
      <c r="A5" s="7" t="s">
        <v>187</v>
      </c>
      <c r="B5" s="35">
        <f>VLOOKUP(MID(A5,3,5),'Utfall Kv 1 2024'!$A$1:$D$40,4,FALSE)</f>
        <v>3714.416666666667</v>
      </c>
      <c r="C5" s="13" t="s">
        <v>100</v>
      </c>
      <c r="L5" s="13" t="s">
        <v>91</v>
      </c>
    </row>
    <row r="6" spans="1:12" x14ac:dyDescent="0.2">
      <c r="A6" s="7" t="s">
        <v>59</v>
      </c>
      <c r="B6" s="35">
        <f>VLOOKUP(MID(A6,3,5),'Utfall Kv 1 2024'!$A$1:$D$40,4,FALSE)</f>
        <v>2709.5</v>
      </c>
      <c r="C6" s="13" t="s">
        <v>100</v>
      </c>
      <c r="L6" s="13" t="s">
        <v>163</v>
      </c>
    </row>
    <row r="7" spans="1:12" x14ac:dyDescent="0.2">
      <c r="A7" s="7" t="s">
        <v>67</v>
      </c>
      <c r="B7" s="35">
        <f>VLOOKUP(MID(A7,3,5),'Utfall Kv 1 2024'!$A$1:$D$40,4,FALSE)</f>
        <v>3441.583333333333</v>
      </c>
      <c r="C7" s="13" t="s">
        <v>89</v>
      </c>
      <c r="K7" s="13"/>
    </row>
    <row r="8" spans="1:12" x14ac:dyDescent="0.2">
      <c r="A8" s="41" t="s">
        <v>266</v>
      </c>
      <c r="B8" s="35">
        <f>VLOOKUP(MID(A8,3,5),'Utfall Kv 1 2024'!$A$1:$D$40,4,FALSE)</f>
        <v>4201.666666666667</v>
      </c>
      <c r="C8" s="13" t="s">
        <v>89</v>
      </c>
      <c r="D8" s="13"/>
      <c r="K8" s="13"/>
    </row>
    <row r="9" spans="1:12" x14ac:dyDescent="0.2">
      <c r="A9" s="7" t="s">
        <v>47</v>
      </c>
      <c r="B9" s="35">
        <f>VLOOKUP(MID(A9,3,5),'Utfall Kv 1 2024'!$A$1:$D$40,4,FALSE)</f>
        <v>3449.75</v>
      </c>
      <c r="C9" s="13" t="s">
        <v>89</v>
      </c>
      <c r="D9" s="13"/>
      <c r="K9" s="13"/>
    </row>
    <row r="10" spans="1:12" x14ac:dyDescent="0.2">
      <c r="A10" s="7" t="s">
        <v>37</v>
      </c>
      <c r="B10" s="35">
        <f>VLOOKUP(MID(A10,3,5),'Utfall Kv 1 2024'!$A$1:$D$40,4,FALSE)</f>
        <v>3732.5</v>
      </c>
      <c r="C10" s="13" t="s">
        <v>89</v>
      </c>
      <c r="D10" s="13"/>
      <c r="K10" s="13"/>
    </row>
    <row r="11" spans="1:12" ht="15.6" customHeight="1" x14ac:dyDescent="0.2">
      <c r="A11" s="7" t="s">
        <v>190</v>
      </c>
      <c r="B11" s="35">
        <f>VLOOKUP(MID(A11,3,5),'Utfall Kv 1 2024'!$A$1:$D$40,4,FALSE)</f>
        <v>4114.5</v>
      </c>
      <c r="C11" s="13" t="s">
        <v>89</v>
      </c>
      <c r="F11" s="13"/>
      <c r="G11" s="13"/>
      <c r="H11" s="13"/>
      <c r="K11" s="13"/>
    </row>
    <row r="12" spans="1:12" x14ac:dyDescent="0.2">
      <c r="A12" s="7" t="s">
        <v>197</v>
      </c>
      <c r="B12" s="35">
        <f>VLOOKUP(MID(A12,3,5),'Utfall Kv 1 2024'!$A$1:$D$40,4,FALSE)</f>
        <v>3899.333333333333</v>
      </c>
      <c r="C12" s="13" t="s">
        <v>89</v>
      </c>
      <c r="K12" s="13"/>
    </row>
    <row r="13" spans="1:12" x14ac:dyDescent="0.2">
      <c r="A13" s="7" t="s">
        <v>49</v>
      </c>
      <c r="B13" s="35">
        <f>VLOOKUP(MID(A13,3,5),'Utfall Kv 1 2024'!$A$1:$D$40,4,FALSE)</f>
        <v>4578.833333333333</v>
      </c>
      <c r="C13" s="13" t="s">
        <v>287</v>
      </c>
    </row>
    <row r="14" spans="1:12" x14ac:dyDescent="0.2">
      <c r="A14" s="7" t="s">
        <v>31</v>
      </c>
      <c r="B14" s="35">
        <f>VLOOKUP(MID(A14,3,5),'Utfall Kv 1 2024'!$A$1:$D$40,4,FALSE)</f>
        <v>5677.666666666667</v>
      </c>
      <c r="C14" s="13" t="s">
        <v>90</v>
      </c>
    </row>
    <row r="15" spans="1:12" x14ac:dyDescent="0.2">
      <c r="A15" s="7" t="s">
        <v>19</v>
      </c>
      <c r="B15" s="35">
        <f>VLOOKUP(MID(A15,3,5),'Utfall Kv 1 2024'!$A$1:$D$40,4,FALSE)</f>
        <v>5998.916666666667</v>
      </c>
      <c r="C15" s="13" t="s">
        <v>90</v>
      </c>
    </row>
    <row r="16" spans="1:12" x14ac:dyDescent="0.2">
      <c r="A16" s="7" t="s">
        <v>69</v>
      </c>
      <c r="B16" s="35">
        <f>VLOOKUP(MID(A16,3,5),'Utfall Kv 1 2024'!$A$1:$D$40,4,FALSE)</f>
        <v>5418.666666666667</v>
      </c>
      <c r="C16" s="13" t="s">
        <v>91</v>
      </c>
    </row>
    <row r="17" spans="1:5" x14ac:dyDescent="0.2">
      <c r="A17" s="7" t="s">
        <v>209</v>
      </c>
      <c r="B17" s="35">
        <f>VLOOKUP(MID(A17,3,5),'Utfall Kv 1 2024'!$A$1:$D$40,4,FALSE)</f>
        <v>6390.166666666667</v>
      </c>
      <c r="C17" s="13" t="s">
        <v>91</v>
      </c>
    </row>
    <row r="18" spans="1:5" x14ac:dyDescent="0.2">
      <c r="A18" s="7" t="s">
        <v>29</v>
      </c>
      <c r="B18" s="35">
        <f>VLOOKUP(MID(A18,3,5),'Utfall Kv 1 2024'!$A$1:$D$40,4,FALSE)</f>
        <v>6335</v>
      </c>
      <c r="C18" s="13" t="s">
        <v>91</v>
      </c>
    </row>
    <row r="19" spans="1:5" x14ac:dyDescent="0.2">
      <c r="A19" s="7" t="s">
        <v>43</v>
      </c>
      <c r="B19" s="35">
        <f>VLOOKUP(MID(A19,3,5),'Utfall Kv 1 2024'!$A$1:$D$40,4,FALSE)</f>
        <v>6499.166666666667</v>
      </c>
      <c r="C19" s="13" t="s">
        <v>91</v>
      </c>
    </row>
    <row r="20" spans="1:5" x14ac:dyDescent="0.2">
      <c r="A20" s="7" t="s">
        <v>33</v>
      </c>
      <c r="B20" s="35">
        <f>VLOOKUP(MID(A20,3,5),'Utfall Kv 1 2024'!$A$1:$D$40,4,FALSE)</f>
        <v>6786.833333333333</v>
      </c>
      <c r="C20" s="13" t="s">
        <v>91</v>
      </c>
      <c r="E20" s="13"/>
    </row>
    <row r="21" spans="1:5" x14ac:dyDescent="0.2">
      <c r="A21" s="7" t="s">
        <v>25</v>
      </c>
      <c r="B21" s="35">
        <f>VLOOKUP(MID(A21,3,5),'Utfall Kv 1 2024'!$A$1:$D$40,4,FALSE)</f>
        <v>7278.416666666667</v>
      </c>
      <c r="C21" s="13" t="s">
        <v>91</v>
      </c>
    </row>
    <row r="22" spans="1:5" x14ac:dyDescent="0.2">
      <c r="A22" s="7" t="s">
        <v>193</v>
      </c>
      <c r="B22" s="35">
        <f>VLOOKUP(MID(A22,3,5),'Utfall Kv 1 2024'!$A$1:$D$40,4,FALSE)</f>
        <v>7305.25</v>
      </c>
      <c r="C22" s="13" t="s">
        <v>91</v>
      </c>
    </row>
    <row r="23" spans="1:5" x14ac:dyDescent="0.2">
      <c r="A23" s="7" t="s">
        <v>23</v>
      </c>
      <c r="B23" s="35">
        <f>VLOOKUP(MID(A23,3,5),'Utfall Kv 1 2024'!$A$1:$D$40,4,FALSE)</f>
        <v>7347.916666666667</v>
      </c>
      <c r="C23" s="13" t="s">
        <v>91</v>
      </c>
    </row>
    <row r="24" spans="1:5" x14ac:dyDescent="0.2">
      <c r="A24" s="7" t="s">
        <v>53</v>
      </c>
      <c r="B24" s="35">
        <f>VLOOKUP(MID(A24,3,5),'Utfall Kv 1 2024'!$A$1:$D$40,4,FALSE)</f>
        <v>7701.5</v>
      </c>
      <c r="C24" s="13" t="s">
        <v>91</v>
      </c>
    </row>
    <row r="25" spans="1:5" x14ac:dyDescent="0.2">
      <c r="A25" s="7" t="s">
        <v>55</v>
      </c>
      <c r="B25" s="35">
        <f>VLOOKUP(MID(A25,3,5),'Utfall Kv 1 2024'!$A$1:$D$40,4,FALSE)</f>
        <v>7671.666666666667</v>
      </c>
      <c r="C25" s="13" t="s">
        <v>91</v>
      </c>
    </row>
    <row r="26" spans="1:5" x14ac:dyDescent="0.2">
      <c r="A26" s="7" t="s">
        <v>27</v>
      </c>
      <c r="B26" s="35">
        <f>VLOOKUP(MID(A26,3,5),'Utfall Kv 1 2024'!$A$1:$D$40,4,FALSE)</f>
        <v>8168.416666666667</v>
      </c>
      <c r="C26" s="13" t="s">
        <v>99</v>
      </c>
    </row>
    <row r="27" spans="1:5" x14ac:dyDescent="0.2">
      <c r="A27" s="7" t="s">
        <v>57</v>
      </c>
      <c r="B27" s="35">
        <f>VLOOKUP(MID(A27,3,5),'Utfall Kv 1 2024'!$A$1:$D$40,4,FALSE)</f>
        <v>8326.25</v>
      </c>
      <c r="C27" s="13" t="s">
        <v>99</v>
      </c>
      <c r="E27" s="13"/>
    </row>
    <row r="28" spans="1:5" x14ac:dyDescent="0.2">
      <c r="A28" s="7" t="s">
        <v>41</v>
      </c>
      <c r="B28" s="35">
        <f>VLOOKUP(MID(A28,3,5),'Utfall Kv 1 2024'!$A$1:$D$40,4,FALSE)</f>
        <v>7763.166666666667</v>
      </c>
      <c r="C28" s="13" t="s">
        <v>99</v>
      </c>
    </row>
    <row r="29" spans="1:5" x14ac:dyDescent="0.2">
      <c r="A29" s="7" t="s">
        <v>21</v>
      </c>
      <c r="B29" s="35">
        <f>VLOOKUP(MID(A29,3,5),'Utfall Kv 1 2024'!$A$1:$D$40,4,FALSE)</f>
        <v>9453.0833333333339</v>
      </c>
      <c r="C29" s="13" t="s">
        <v>99</v>
      </c>
    </row>
    <row r="30" spans="1:5" x14ac:dyDescent="0.2">
      <c r="A30" s="7" t="s">
        <v>45</v>
      </c>
      <c r="B30" s="35">
        <f>VLOOKUP(MID(A30,3,5),'Utfall Kv 1 2024'!$A$1:$D$40,4,FALSE)</f>
        <v>8614.0833333333339</v>
      </c>
      <c r="C30" s="13" t="s">
        <v>99</v>
      </c>
    </row>
    <row r="31" spans="1:5" x14ac:dyDescent="0.2">
      <c r="A31" s="7" t="s">
        <v>51</v>
      </c>
      <c r="B31" s="35">
        <f>VLOOKUP(MID(A31,3,5),'Utfall Kv 1 2024'!$A$1:$D$40,4,FALSE)</f>
        <v>8854</v>
      </c>
      <c r="C31" s="13" t="s">
        <v>99</v>
      </c>
    </row>
    <row r="32" spans="1:5" x14ac:dyDescent="0.2">
      <c r="A32" s="7" t="s">
        <v>179</v>
      </c>
      <c r="B32" s="35">
        <f>VLOOKUP(MID(A32,3,5),'Utfall Kv 1 2024'!$A$1:$D$40,4,FALSE)</f>
        <v>9569</v>
      </c>
      <c r="C32" s="13" t="s">
        <v>99</v>
      </c>
    </row>
    <row r="33" spans="1:12" x14ac:dyDescent="0.2">
      <c r="A33" s="7" t="s">
        <v>202</v>
      </c>
      <c r="B33" s="35">
        <f>VLOOKUP(MID(A33,3,5),'Utfall Kv 1 2024'!$A$1:$D$40,4,FALSE)</f>
        <v>10468.08333333333</v>
      </c>
      <c r="C33" s="13" t="s">
        <v>99</v>
      </c>
    </row>
    <row r="34" spans="1:12" x14ac:dyDescent="0.2">
      <c r="A34" s="7" t="s">
        <v>39</v>
      </c>
      <c r="B34" s="35">
        <f>VLOOKUP(MID(A34,3,5),'Utfall Kv 1 2024'!$A$1:$D$40,4,FALSE)</f>
        <v>10137.91666666667</v>
      </c>
      <c r="C34" s="13" t="s">
        <v>99</v>
      </c>
    </row>
    <row r="35" spans="1:12" x14ac:dyDescent="0.2">
      <c r="A35" s="7" t="s">
        <v>65</v>
      </c>
      <c r="B35" s="35">
        <f>VLOOKUP(MID(A35,3,5),'Utfall Kv 1 2024'!$A$1:$D$40,4,FALSE)</f>
        <v>9463.5833333333339</v>
      </c>
      <c r="C35" s="13" t="s">
        <v>99</v>
      </c>
      <c r="E35" s="13"/>
    </row>
    <row r="36" spans="1:12" x14ac:dyDescent="0.2">
      <c r="A36" s="7" t="s">
        <v>35</v>
      </c>
      <c r="B36" s="35">
        <f>VLOOKUP(MID(A36,3,5),'Utfall Kv 1 2024'!$A$1:$D$40,4,FALSE)</f>
        <v>10676.75</v>
      </c>
      <c r="C36" s="13" t="s">
        <v>99</v>
      </c>
    </row>
    <row r="37" spans="1:12" x14ac:dyDescent="0.2">
      <c r="A37" s="7" t="s">
        <v>63</v>
      </c>
      <c r="B37" s="35">
        <f>VLOOKUP(MID(A37,3,5),'Utfall Kv 1 2024'!$A$1:$D$40,4,FALSE)</f>
        <v>10467.25</v>
      </c>
      <c r="C37" s="13" t="s">
        <v>99</v>
      </c>
    </row>
    <row r="38" spans="1:12" x14ac:dyDescent="0.2">
      <c r="A38" s="7" t="s">
        <v>61</v>
      </c>
      <c r="B38" s="35">
        <f>VLOOKUP(MID(A38,3,5),'Utfall Kv 1 2024'!$A$1:$D$40,4,FALSE)</f>
        <v>15335.25</v>
      </c>
      <c r="C38" s="13" t="s">
        <v>99</v>
      </c>
    </row>
    <row r="39" spans="1:12" x14ac:dyDescent="0.2">
      <c r="A39" s="7" t="s">
        <v>211</v>
      </c>
      <c r="B39" s="35" t="e">
        <f>VLOOKUP(MID(A39,3,5),'Utfall Kv 1 2024'!$A$1:$D$40,4,FALSE)</f>
        <v>#N/A</v>
      </c>
      <c r="C39" s="13" t="s">
        <v>100</v>
      </c>
      <c r="D39" s="13"/>
    </row>
    <row r="40" spans="1:12" x14ac:dyDescent="0.2">
      <c r="A40" s="14"/>
      <c r="C40" s="13"/>
      <c r="L40" s="13"/>
    </row>
    <row r="41" spans="1:12" x14ac:dyDescent="0.2">
      <c r="A41" s="14"/>
      <c r="C41" s="13"/>
    </row>
    <row r="42" spans="1:12" x14ac:dyDescent="0.2">
      <c r="A42" s="14"/>
      <c r="B42" s="34"/>
      <c r="C42" s="13"/>
    </row>
    <row r="43" spans="1:12" x14ac:dyDescent="0.2">
      <c r="A43" s="14"/>
      <c r="C43" s="13"/>
    </row>
    <row r="44" spans="1:12" x14ac:dyDescent="0.2">
      <c r="A44" s="7"/>
      <c r="C44" s="13"/>
    </row>
    <row r="45" spans="1:12" x14ac:dyDescent="0.2">
      <c r="A45" s="7"/>
      <c r="C45" s="13"/>
    </row>
    <row r="46" spans="1:12" x14ac:dyDescent="0.2">
      <c r="A46" s="7"/>
      <c r="B46" s="34"/>
      <c r="C46" s="13"/>
    </row>
    <row r="47" spans="1:12" x14ac:dyDescent="0.2">
      <c r="D47" s="13"/>
      <c r="E47" s="13"/>
    </row>
  </sheetData>
  <autoFilter ref="A1:C37" xr:uid="{00000000-0009-0000-0000-000005000000}">
    <sortState xmlns:xlrd2="http://schemas.microsoft.com/office/spreadsheetml/2017/richdata2" ref="A2:C37">
      <sortCondition ref="C2:C37"/>
    </sortState>
  </autoFilter>
  <phoneticPr fontId="7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workbookViewId="0">
      <selection activeCell="J1" sqref="J1"/>
    </sheetView>
  </sheetViews>
  <sheetFormatPr defaultRowHeight="12.75" x14ac:dyDescent="0.2"/>
  <cols>
    <col min="1" max="1" width="9.7109375" customWidth="1"/>
    <col min="2" max="2" width="32.5703125" customWidth="1"/>
    <col min="3" max="7" width="13.42578125" bestFit="1" customWidth="1"/>
    <col min="11" max="11" width="8.85546875" style="23" customWidth="1"/>
  </cols>
  <sheetData>
    <row r="1" spans="1:11" s="2" customFormat="1" ht="18" x14ac:dyDescent="0.25">
      <c r="A1" s="1" t="s">
        <v>105</v>
      </c>
      <c r="B1" s="1"/>
      <c r="J1" s="16" t="s">
        <v>120</v>
      </c>
      <c r="K1" s="20"/>
    </row>
    <row r="2" spans="1:11" s="2" customFormat="1" ht="18" x14ac:dyDescent="0.25">
      <c r="A2" s="16" t="s">
        <v>108</v>
      </c>
      <c r="B2" s="1"/>
      <c r="K2" s="20"/>
    </row>
    <row r="3" spans="1:11" s="3" customFormat="1" x14ac:dyDescent="0.2"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104</v>
      </c>
      <c r="I3" s="5" t="s">
        <v>107</v>
      </c>
      <c r="J3" s="5" t="s">
        <v>109</v>
      </c>
      <c r="K3" s="21" t="s">
        <v>111</v>
      </c>
    </row>
    <row r="4" spans="1:11" s="3" customFormat="1" x14ac:dyDescent="0.2">
      <c r="A4" s="6" t="s">
        <v>80</v>
      </c>
      <c r="B4" s="5" t="s">
        <v>106</v>
      </c>
      <c r="C4" s="4">
        <v>190</v>
      </c>
      <c r="D4" s="4">
        <v>191</v>
      </c>
      <c r="E4" s="4">
        <v>211</v>
      </c>
      <c r="F4" s="4">
        <v>205</v>
      </c>
      <c r="G4" s="4">
        <v>212</v>
      </c>
      <c r="H4" s="4">
        <v>211</v>
      </c>
      <c r="I4" s="4">
        <v>207</v>
      </c>
      <c r="J4" s="4">
        <v>194</v>
      </c>
      <c r="K4" s="22">
        <v>190</v>
      </c>
    </row>
    <row r="5" spans="1:11" s="3" customFormat="1" x14ac:dyDescent="0.2">
      <c r="A5" s="6" t="s">
        <v>78</v>
      </c>
      <c r="B5" s="5" t="s">
        <v>102</v>
      </c>
      <c r="C5" s="4">
        <v>975</v>
      </c>
      <c r="D5" s="4">
        <v>890</v>
      </c>
      <c r="E5" s="4">
        <v>796</v>
      </c>
      <c r="F5" s="4">
        <v>729</v>
      </c>
      <c r="G5" s="4">
        <v>730</v>
      </c>
      <c r="H5" s="4">
        <v>755</v>
      </c>
      <c r="I5" s="4">
        <v>754</v>
      </c>
      <c r="J5" s="4">
        <v>695</v>
      </c>
      <c r="K5" s="22">
        <v>648</v>
      </c>
    </row>
    <row r="6" spans="1:11" s="3" customFormat="1" x14ac:dyDescent="0.2">
      <c r="A6" s="6" t="s">
        <v>79</v>
      </c>
      <c r="B6" s="5" t="s">
        <v>103</v>
      </c>
      <c r="C6" s="4">
        <v>2660</v>
      </c>
      <c r="D6" s="4">
        <v>2929</v>
      </c>
      <c r="E6" s="4">
        <v>2920</v>
      </c>
      <c r="F6" s="4">
        <v>3031</v>
      </c>
      <c r="G6" s="4">
        <v>2977</v>
      </c>
      <c r="H6" s="4">
        <v>2910</v>
      </c>
      <c r="I6" s="4">
        <v>2839</v>
      </c>
      <c r="J6" s="4">
        <v>2672</v>
      </c>
      <c r="K6" s="22">
        <v>2514</v>
      </c>
    </row>
    <row r="7" spans="1:11" s="3" customFormat="1" x14ac:dyDescent="0.2">
      <c r="A7" s="6" t="s">
        <v>81</v>
      </c>
      <c r="B7" s="5" t="s">
        <v>112</v>
      </c>
      <c r="C7" s="4">
        <v>977</v>
      </c>
      <c r="D7" s="4">
        <v>1029</v>
      </c>
      <c r="E7" s="4">
        <v>1086</v>
      </c>
      <c r="F7" s="4">
        <v>1240</v>
      </c>
      <c r="G7" s="4">
        <v>1373</v>
      </c>
      <c r="H7" s="4">
        <v>1476</v>
      </c>
      <c r="I7" s="4">
        <v>1505</v>
      </c>
      <c r="J7" s="4">
        <v>1450</v>
      </c>
      <c r="K7" s="22">
        <v>1391</v>
      </c>
    </row>
    <row r="8" spans="1:11" s="3" customFormat="1" x14ac:dyDescent="0.2">
      <c r="A8" s="6" t="s">
        <v>5</v>
      </c>
      <c r="B8" s="5" t="s">
        <v>6</v>
      </c>
      <c r="C8" s="4">
        <v>897</v>
      </c>
      <c r="D8" s="4">
        <v>916</v>
      </c>
      <c r="E8" s="4">
        <v>886</v>
      </c>
      <c r="F8" s="4">
        <v>762</v>
      </c>
      <c r="G8" s="4">
        <v>696</v>
      </c>
      <c r="H8" s="4">
        <v>607</v>
      </c>
      <c r="I8" s="4">
        <v>568</v>
      </c>
      <c r="J8" s="4">
        <v>577</v>
      </c>
      <c r="K8" s="22">
        <v>607</v>
      </c>
    </row>
    <row r="9" spans="1:11" s="3" customFormat="1" x14ac:dyDescent="0.2">
      <c r="A9" s="6" t="s">
        <v>9</v>
      </c>
      <c r="B9" s="5" t="s">
        <v>10</v>
      </c>
      <c r="C9" s="4">
        <v>725</v>
      </c>
      <c r="D9" s="4">
        <v>730</v>
      </c>
      <c r="E9" s="4">
        <v>728</v>
      </c>
      <c r="F9" s="4">
        <v>619</v>
      </c>
      <c r="G9" s="4">
        <v>608</v>
      </c>
      <c r="H9" s="4">
        <v>628</v>
      </c>
      <c r="I9" s="4">
        <v>648</v>
      </c>
      <c r="J9" s="4">
        <v>655</v>
      </c>
      <c r="K9" s="22">
        <v>626</v>
      </c>
    </row>
    <row r="10" spans="1:11" s="3" customFormat="1" x14ac:dyDescent="0.2">
      <c r="A10" s="6" t="s">
        <v>11</v>
      </c>
      <c r="B10" s="5" t="s">
        <v>12</v>
      </c>
      <c r="C10" s="4">
        <v>859</v>
      </c>
      <c r="D10" s="4">
        <v>899</v>
      </c>
      <c r="E10" s="4">
        <v>825</v>
      </c>
      <c r="F10" s="4">
        <v>793</v>
      </c>
      <c r="G10" s="4">
        <v>740</v>
      </c>
      <c r="H10" s="4">
        <v>660</v>
      </c>
      <c r="I10" s="4">
        <v>630</v>
      </c>
      <c r="J10" s="4">
        <v>536</v>
      </c>
      <c r="K10" s="22">
        <v>454</v>
      </c>
    </row>
    <row r="11" spans="1:11" s="3" customFormat="1" x14ac:dyDescent="0.2">
      <c r="A11" s="6" t="s">
        <v>83</v>
      </c>
      <c r="B11" s="5" t="s">
        <v>96</v>
      </c>
      <c r="C11" s="4">
        <v>242</v>
      </c>
      <c r="D11" s="4">
        <v>226</v>
      </c>
      <c r="E11" s="4">
        <v>214</v>
      </c>
      <c r="F11" s="4">
        <v>214</v>
      </c>
      <c r="G11" s="4">
        <v>212</v>
      </c>
      <c r="H11" s="4">
        <v>234</v>
      </c>
      <c r="I11" s="4">
        <v>261</v>
      </c>
      <c r="J11" s="4">
        <v>270</v>
      </c>
      <c r="K11" s="22">
        <v>253</v>
      </c>
    </row>
    <row r="12" spans="1:11" s="3" customFormat="1" x14ac:dyDescent="0.2">
      <c r="A12" s="6" t="s">
        <v>13</v>
      </c>
      <c r="B12" s="5" t="s">
        <v>14</v>
      </c>
      <c r="C12" s="4">
        <v>943</v>
      </c>
      <c r="D12" s="4">
        <v>972</v>
      </c>
      <c r="E12" s="4">
        <v>939</v>
      </c>
      <c r="F12" s="4">
        <v>927</v>
      </c>
      <c r="G12" s="4">
        <v>913</v>
      </c>
      <c r="H12" s="4">
        <v>909</v>
      </c>
      <c r="I12" s="4">
        <v>947</v>
      </c>
      <c r="J12" s="4">
        <v>939</v>
      </c>
      <c r="K12" s="22">
        <v>911</v>
      </c>
    </row>
    <row r="13" spans="1:11" s="3" customFormat="1" x14ac:dyDescent="0.2">
      <c r="A13" s="6" t="s">
        <v>15</v>
      </c>
      <c r="B13" s="5" t="s">
        <v>16</v>
      </c>
      <c r="C13" s="4">
        <v>939</v>
      </c>
      <c r="D13" s="4">
        <v>976</v>
      </c>
      <c r="E13" s="4">
        <v>969</v>
      </c>
      <c r="F13" s="4">
        <v>966</v>
      </c>
      <c r="G13" s="4">
        <v>1039</v>
      </c>
      <c r="H13" s="4">
        <v>1146</v>
      </c>
      <c r="I13" s="4">
        <v>1181</v>
      </c>
      <c r="J13" s="4">
        <v>1237</v>
      </c>
      <c r="K13" s="22">
        <v>1195</v>
      </c>
    </row>
    <row r="14" spans="1:11" s="3" customFormat="1" x14ac:dyDescent="0.2">
      <c r="A14" s="6" t="s">
        <v>17</v>
      </c>
      <c r="B14" s="5" t="s">
        <v>18</v>
      </c>
      <c r="C14" s="4">
        <v>717</v>
      </c>
      <c r="D14" s="4">
        <v>789</v>
      </c>
      <c r="E14" s="4">
        <v>794</v>
      </c>
      <c r="F14" s="4">
        <v>764</v>
      </c>
      <c r="G14" s="4">
        <v>796</v>
      </c>
      <c r="H14" s="4">
        <v>898</v>
      </c>
      <c r="I14" s="4">
        <v>890</v>
      </c>
      <c r="J14" s="4">
        <v>897</v>
      </c>
      <c r="K14" s="22">
        <v>679</v>
      </c>
    </row>
    <row r="15" spans="1:11" s="3" customFormat="1" x14ac:dyDescent="0.2">
      <c r="A15" s="6" t="s">
        <v>19</v>
      </c>
      <c r="B15" s="5" t="s">
        <v>20</v>
      </c>
      <c r="C15" s="4">
        <v>1001</v>
      </c>
      <c r="D15" s="4">
        <v>1027</v>
      </c>
      <c r="E15" s="4">
        <v>978</v>
      </c>
      <c r="F15" s="4">
        <v>912</v>
      </c>
      <c r="G15" s="4">
        <v>946</v>
      </c>
      <c r="H15" s="4">
        <v>946</v>
      </c>
      <c r="I15" s="4">
        <v>966</v>
      </c>
      <c r="J15" s="4">
        <v>914</v>
      </c>
      <c r="K15" s="22">
        <v>878</v>
      </c>
    </row>
    <row r="16" spans="1:11" s="3" customFormat="1" x14ac:dyDescent="0.2">
      <c r="A16" s="6" t="s">
        <v>21</v>
      </c>
      <c r="B16" s="5" t="s">
        <v>22</v>
      </c>
      <c r="C16" s="4">
        <v>891</v>
      </c>
      <c r="D16" s="4">
        <v>911</v>
      </c>
      <c r="E16" s="4">
        <v>863</v>
      </c>
      <c r="F16" s="4">
        <v>828</v>
      </c>
      <c r="G16" s="4">
        <v>820</v>
      </c>
      <c r="H16" s="4">
        <v>770</v>
      </c>
      <c r="I16" s="4">
        <v>761</v>
      </c>
      <c r="J16" s="4">
        <v>758</v>
      </c>
      <c r="K16" s="22">
        <v>773</v>
      </c>
    </row>
    <row r="17" spans="1:11" s="3" customFormat="1" x14ac:dyDescent="0.2">
      <c r="A17" s="6" t="s">
        <v>23</v>
      </c>
      <c r="B17" s="5" t="s">
        <v>24</v>
      </c>
      <c r="C17" s="4">
        <v>1447</v>
      </c>
      <c r="D17" s="4">
        <v>1529</v>
      </c>
      <c r="E17" s="4">
        <v>1492</v>
      </c>
      <c r="F17" s="4">
        <v>1452</v>
      </c>
      <c r="G17" s="4">
        <v>1393</v>
      </c>
      <c r="H17" s="4">
        <v>1310</v>
      </c>
      <c r="I17" s="4">
        <v>1305</v>
      </c>
      <c r="J17" s="4">
        <v>1264</v>
      </c>
      <c r="K17" s="22">
        <v>1242</v>
      </c>
    </row>
    <row r="18" spans="1:11" s="3" customFormat="1" x14ac:dyDescent="0.2">
      <c r="A18" s="6" t="s">
        <v>25</v>
      </c>
      <c r="B18" s="5" t="s">
        <v>26</v>
      </c>
      <c r="C18" s="4">
        <v>1065</v>
      </c>
      <c r="D18" s="4">
        <v>1062</v>
      </c>
      <c r="E18" s="4">
        <v>1118</v>
      </c>
      <c r="F18" s="4">
        <v>1188</v>
      </c>
      <c r="G18" s="4">
        <v>1279</v>
      </c>
      <c r="H18" s="4">
        <v>1303</v>
      </c>
      <c r="I18" s="4">
        <v>1258</v>
      </c>
      <c r="J18" s="4">
        <v>1184</v>
      </c>
      <c r="K18" s="22">
        <v>1005</v>
      </c>
    </row>
    <row r="19" spans="1:11" s="3" customFormat="1" x14ac:dyDescent="0.2">
      <c r="A19" s="6" t="s">
        <v>27</v>
      </c>
      <c r="B19" s="5" t="s">
        <v>28</v>
      </c>
      <c r="C19" s="4">
        <v>1863</v>
      </c>
      <c r="D19" s="4">
        <v>1892</v>
      </c>
      <c r="E19" s="4">
        <v>1777</v>
      </c>
      <c r="F19" s="4">
        <v>1747</v>
      </c>
      <c r="G19" s="4">
        <v>1761</v>
      </c>
      <c r="H19" s="4">
        <v>1763</v>
      </c>
      <c r="I19" s="4">
        <v>1828</v>
      </c>
      <c r="J19" s="4">
        <v>1686</v>
      </c>
      <c r="K19" s="22">
        <v>1603</v>
      </c>
    </row>
    <row r="20" spans="1:11" s="3" customFormat="1" x14ac:dyDescent="0.2">
      <c r="A20" s="6" t="s">
        <v>29</v>
      </c>
      <c r="B20" s="5" t="s">
        <v>30</v>
      </c>
      <c r="C20" s="4">
        <v>1965</v>
      </c>
      <c r="D20" s="4">
        <v>1946</v>
      </c>
      <c r="E20" s="4">
        <v>1738</v>
      </c>
      <c r="F20" s="4">
        <v>1598</v>
      </c>
      <c r="G20" s="4">
        <v>1487</v>
      </c>
      <c r="H20" s="4">
        <v>1413</v>
      </c>
      <c r="I20" s="4">
        <v>1388</v>
      </c>
      <c r="J20" s="4">
        <v>1329</v>
      </c>
      <c r="K20" s="22">
        <v>1291</v>
      </c>
    </row>
    <row r="21" spans="1:11" s="3" customFormat="1" x14ac:dyDescent="0.2">
      <c r="A21" s="6" t="s">
        <v>31</v>
      </c>
      <c r="B21" s="5" t="s">
        <v>32</v>
      </c>
      <c r="C21" s="4">
        <v>1356</v>
      </c>
      <c r="D21" s="4">
        <v>1338</v>
      </c>
      <c r="E21" s="4">
        <v>1169</v>
      </c>
      <c r="F21" s="4">
        <v>1074</v>
      </c>
      <c r="G21" s="4">
        <v>1033</v>
      </c>
      <c r="H21" s="4">
        <v>1056</v>
      </c>
      <c r="I21" s="4">
        <v>1066</v>
      </c>
      <c r="J21" s="4">
        <v>1046</v>
      </c>
      <c r="K21" s="22">
        <v>1012</v>
      </c>
    </row>
    <row r="22" spans="1:11" s="3" customFormat="1" x14ac:dyDescent="0.2">
      <c r="A22" s="6" t="s">
        <v>33</v>
      </c>
      <c r="B22" s="5" t="s">
        <v>34</v>
      </c>
      <c r="C22" s="4">
        <v>1404</v>
      </c>
      <c r="D22" s="4">
        <v>1416</v>
      </c>
      <c r="E22" s="4">
        <v>1347</v>
      </c>
      <c r="F22" s="4">
        <v>1255</v>
      </c>
      <c r="G22" s="4">
        <v>1260</v>
      </c>
      <c r="H22" s="4">
        <v>1231</v>
      </c>
      <c r="I22" s="4">
        <v>1191</v>
      </c>
      <c r="J22" s="4">
        <v>1130</v>
      </c>
      <c r="K22" s="22">
        <v>1044</v>
      </c>
    </row>
    <row r="23" spans="1:11" s="3" customFormat="1" x14ac:dyDescent="0.2">
      <c r="A23" s="6" t="s">
        <v>84</v>
      </c>
      <c r="B23" s="5" t="s">
        <v>97</v>
      </c>
      <c r="C23" s="4">
        <v>255</v>
      </c>
      <c r="D23" s="4">
        <v>266</v>
      </c>
      <c r="E23" s="4">
        <v>249</v>
      </c>
      <c r="F23" s="4">
        <v>237</v>
      </c>
      <c r="G23" s="4">
        <v>249</v>
      </c>
      <c r="H23" s="4">
        <v>262</v>
      </c>
      <c r="I23" s="4">
        <v>273</v>
      </c>
      <c r="J23" s="4">
        <v>265</v>
      </c>
      <c r="K23" s="22">
        <v>238</v>
      </c>
    </row>
    <row r="24" spans="1:11" s="3" customFormat="1" x14ac:dyDescent="0.2">
      <c r="A24" s="6" t="s">
        <v>35</v>
      </c>
      <c r="B24" s="5" t="s">
        <v>36</v>
      </c>
      <c r="C24" s="4">
        <v>2148</v>
      </c>
      <c r="D24" s="4">
        <v>2251</v>
      </c>
      <c r="E24" s="4">
        <v>2228</v>
      </c>
      <c r="F24" s="4">
        <v>2224</v>
      </c>
      <c r="G24" s="4">
        <v>2291</v>
      </c>
      <c r="H24" s="4">
        <v>2313</v>
      </c>
      <c r="I24" s="4">
        <v>2272</v>
      </c>
      <c r="J24" s="4">
        <v>2200</v>
      </c>
      <c r="K24" s="22">
        <v>2152</v>
      </c>
    </row>
    <row r="25" spans="1:11" s="3" customFormat="1" x14ac:dyDescent="0.2">
      <c r="A25" s="6" t="s">
        <v>37</v>
      </c>
      <c r="B25" s="5" t="s">
        <v>38</v>
      </c>
      <c r="C25" s="4">
        <v>1277</v>
      </c>
      <c r="D25" s="4">
        <v>1282</v>
      </c>
      <c r="E25" s="4">
        <v>1329</v>
      </c>
      <c r="F25" s="4">
        <v>1176</v>
      </c>
      <c r="G25" s="4">
        <v>1167</v>
      </c>
      <c r="H25" s="4">
        <v>1134</v>
      </c>
      <c r="I25" s="4">
        <v>1029</v>
      </c>
      <c r="J25" s="4">
        <v>1064</v>
      </c>
      <c r="K25" s="22">
        <v>1043</v>
      </c>
    </row>
    <row r="26" spans="1:11" s="3" customFormat="1" x14ac:dyDescent="0.2">
      <c r="A26" s="6" t="s">
        <v>39</v>
      </c>
      <c r="B26" s="5" t="s">
        <v>40</v>
      </c>
      <c r="C26" s="4">
        <v>1896</v>
      </c>
      <c r="D26" s="4">
        <v>1825</v>
      </c>
      <c r="E26" s="4">
        <v>1710</v>
      </c>
      <c r="F26" s="4">
        <v>1750</v>
      </c>
      <c r="G26" s="4">
        <v>1714</v>
      </c>
      <c r="H26" s="4">
        <v>1738</v>
      </c>
      <c r="I26" s="4">
        <v>1806</v>
      </c>
      <c r="J26" s="4">
        <v>1652</v>
      </c>
      <c r="K26" s="22">
        <v>1600</v>
      </c>
    </row>
    <row r="27" spans="1:11" s="3" customFormat="1" x14ac:dyDescent="0.2">
      <c r="A27" s="6" t="s">
        <v>41</v>
      </c>
      <c r="B27" s="5" t="s">
        <v>42</v>
      </c>
      <c r="C27" s="4">
        <v>2108</v>
      </c>
      <c r="D27" s="4">
        <v>2030</v>
      </c>
      <c r="E27" s="4">
        <v>1948</v>
      </c>
      <c r="F27" s="4">
        <v>1966</v>
      </c>
      <c r="G27" s="4">
        <v>1914</v>
      </c>
      <c r="H27" s="4">
        <v>1874</v>
      </c>
      <c r="I27" s="4">
        <v>1798</v>
      </c>
      <c r="J27" s="4">
        <v>1778</v>
      </c>
      <c r="K27" s="22">
        <v>1705</v>
      </c>
    </row>
    <row r="28" spans="1:11" s="3" customFormat="1" x14ac:dyDescent="0.2">
      <c r="A28" s="6" t="s">
        <v>43</v>
      </c>
      <c r="B28" s="5" t="s">
        <v>44</v>
      </c>
      <c r="C28" s="4">
        <v>2016</v>
      </c>
      <c r="D28" s="4">
        <v>2064</v>
      </c>
      <c r="E28" s="4">
        <v>2031</v>
      </c>
      <c r="F28" s="4">
        <v>1948</v>
      </c>
      <c r="G28" s="4">
        <v>1843</v>
      </c>
      <c r="H28" s="4">
        <v>1820</v>
      </c>
      <c r="I28" s="4">
        <v>1773</v>
      </c>
      <c r="J28" s="4">
        <v>1785</v>
      </c>
      <c r="K28" s="22">
        <v>1799</v>
      </c>
    </row>
    <row r="29" spans="1:11" s="3" customFormat="1" x14ac:dyDescent="0.2">
      <c r="A29" s="6" t="s">
        <v>45</v>
      </c>
      <c r="B29" s="5" t="s">
        <v>46</v>
      </c>
      <c r="C29" s="4">
        <v>1883</v>
      </c>
      <c r="D29" s="4">
        <v>1936</v>
      </c>
      <c r="E29" s="4">
        <v>1961</v>
      </c>
      <c r="F29" s="4">
        <v>1928</v>
      </c>
      <c r="G29" s="4">
        <v>1871</v>
      </c>
      <c r="H29" s="4">
        <v>1974</v>
      </c>
      <c r="I29" s="4">
        <v>1982</v>
      </c>
      <c r="J29" s="4">
        <v>1995</v>
      </c>
      <c r="K29" s="22">
        <v>1946</v>
      </c>
    </row>
    <row r="30" spans="1:11" s="3" customFormat="1" x14ac:dyDescent="0.2">
      <c r="A30" s="6" t="s">
        <v>47</v>
      </c>
      <c r="B30" s="5" t="s">
        <v>48</v>
      </c>
      <c r="C30" s="4">
        <v>859</v>
      </c>
      <c r="D30" s="4">
        <v>875</v>
      </c>
      <c r="E30" s="4">
        <v>870</v>
      </c>
      <c r="F30" s="4">
        <v>804</v>
      </c>
      <c r="G30" s="4">
        <v>778</v>
      </c>
      <c r="H30" s="4">
        <v>804</v>
      </c>
      <c r="I30" s="4">
        <v>747</v>
      </c>
      <c r="J30" s="4">
        <v>748</v>
      </c>
      <c r="K30" s="22">
        <v>747</v>
      </c>
    </row>
    <row r="31" spans="1:11" s="3" customFormat="1" x14ac:dyDescent="0.2">
      <c r="A31" s="6" t="s">
        <v>49</v>
      </c>
      <c r="B31" s="5" t="s">
        <v>50</v>
      </c>
      <c r="C31" s="4">
        <v>1247</v>
      </c>
      <c r="D31" s="4">
        <v>1291</v>
      </c>
      <c r="E31" s="4">
        <v>1344</v>
      </c>
      <c r="F31" s="4">
        <v>1351</v>
      </c>
      <c r="G31" s="4">
        <v>1365</v>
      </c>
      <c r="H31" s="4">
        <v>1412</v>
      </c>
      <c r="I31" s="4">
        <v>1347</v>
      </c>
      <c r="J31" s="4">
        <v>1299</v>
      </c>
      <c r="K31" s="22">
        <v>1168</v>
      </c>
    </row>
    <row r="32" spans="1:11" x14ac:dyDescent="0.2">
      <c r="A32" s="6" t="s">
        <v>51</v>
      </c>
      <c r="B32" s="5" t="s">
        <v>52</v>
      </c>
      <c r="C32" s="4">
        <v>1543</v>
      </c>
      <c r="D32" s="4">
        <v>1577</v>
      </c>
      <c r="E32" s="4">
        <v>1547</v>
      </c>
      <c r="F32" s="4">
        <v>1558</v>
      </c>
      <c r="G32" s="4">
        <v>1703</v>
      </c>
      <c r="H32" s="4">
        <v>1887</v>
      </c>
      <c r="I32" s="4">
        <v>1995</v>
      </c>
      <c r="J32" s="4">
        <v>2099</v>
      </c>
      <c r="K32" s="22">
        <v>2142</v>
      </c>
    </row>
    <row r="33" spans="1:11" s="3" customFormat="1" x14ac:dyDescent="0.2">
      <c r="A33" s="6" t="s">
        <v>53</v>
      </c>
      <c r="B33" s="5" t="s">
        <v>54</v>
      </c>
      <c r="C33" s="4">
        <v>1353</v>
      </c>
      <c r="D33" s="4">
        <v>1406</v>
      </c>
      <c r="E33" s="4">
        <v>1393</v>
      </c>
      <c r="F33" s="4">
        <v>1439</v>
      </c>
      <c r="G33" s="4">
        <v>1502</v>
      </c>
      <c r="H33" s="4">
        <v>1566</v>
      </c>
      <c r="I33" s="4">
        <v>1644</v>
      </c>
      <c r="J33" s="4">
        <v>1583</v>
      </c>
      <c r="K33" s="22">
        <v>1473</v>
      </c>
    </row>
    <row r="34" spans="1:11" s="3" customFormat="1" x14ac:dyDescent="0.2">
      <c r="A34" s="6" t="s">
        <v>55</v>
      </c>
      <c r="B34" s="5" t="s">
        <v>56</v>
      </c>
      <c r="C34" s="4">
        <v>1334</v>
      </c>
      <c r="D34" s="4">
        <v>1405</v>
      </c>
      <c r="E34" s="4">
        <v>1432</v>
      </c>
      <c r="F34" s="4">
        <v>1513</v>
      </c>
      <c r="G34" s="4">
        <v>1516</v>
      </c>
      <c r="H34" s="4">
        <v>1572</v>
      </c>
      <c r="I34" s="4">
        <v>1570</v>
      </c>
      <c r="J34" s="4">
        <v>1531</v>
      </c>
      <c r="K34" s="22">
        <v>1495</v>
      </c>
    </row>
    <row r="35" spans="1:11" s="3" customFormat="1" x14ac:dyDescent="0.2">
      <c r="A35" s="6" t="s">
        <v>57</v>
      </c>
      <c r="B35" s="5" t="s">
        <v>58</v>
      </c>
      <c r="C35" s="4">
        <v>1252</v>
      </c>
      <c r="D35" s="4">
        <v>1334</v>
      </c>
      <c r="E35" s="4">
        <v>1428</v>
      </c>
      <c r="F35" s="4">
        <v>1517</v>
      </c>
      <c r="G35" s="4">
        <v>1652</v>
      </c>
      <c r="H35" s="4">
        <v>1929</v>
      </c>
      <c r="I35" s="4">
        <v>1984</v>
      </c>
      <c r="J35" s="4">
        <v>2002</v>
      </c>
      <c r="K35" s="22">
        <v>1890</v>
      </c>
    </row>
    <row r="36" spans="1:11" s="3" customFormat="1" x14ac:dyDescent="0.2">
      <c r="A36" s="6" t="s">
        <v>59</v>
      </c>
      <c r="B36" s="5" t="s">
        <v>60</v>
      </c>
      <c r="C36" s="4">
        <v>790</v>
      </c>
      <c r="D36" s="4">
        <v>775</v>
      </c>
      <c r="E36" s="4">
        <v>762</v>
      </c>
      <c r="F36" s="4">
        <v>753</v>
      </c>
      <c r="G36" s="4">
        <v>702</v>
      </c>
      <c r="H36" s="4">
        <v>770</v>
      </c>
      <c r="I36" s="4">
        <v>784</v>
      </c>
      <c r="J36" s="4">
        <v>767</v>
      </c>
      <c r="K36" s="22">
        <v>718</v>
      </c>
    </row>
    <row r="37" spans="1:11" s="3" customFormat="1" x14ac:dyDescent="0.2">
      <c r="A37" s="6" t="s">
        <v>61</v>
      </c>
      <c r="B37" s="5" t="s">
        <v>62</v>
      </c>
      <c r="C37" s="4">
        <v>3491</v>
      </c>
      <c r="D37" s="4">
        <v>3322</v>
      </c>
      <c r="E37" s="4">
        <v>3037</v>
      </c>
      <c r="F37" s="4">
        <v>2839</v>
      </c>
      <c r="G37" s="4">
        <v>2888</v>
      </c>
      <c r="H37" s="4">
        <v>2906</v>
      </c>
      <c r="I37" s="4">
        <v>2944</v>
      </c>
      <c r="J37" s="4">
        <v>2900</v>
      </c>
      <c r="K37" s="22">
        <v>2755</v>
      </c>
    </row>
    <row r="38" spans="1:11" s="3" customFormat="1" x14ac:dyDescent="0.2">
      <c r="A38" s="6" t="s">
        <v>63</v>
      </c>
      <c r="B38" s="5" t="s">
        <v>64</v>
      </c>
      <c r="C38" s="4">
        <v>1628</v>
      </c>
      <c r="D38" s="4">
        <v>1799</v>
      </c>
      <c r="E38" s="4">
        <v>1887</v>
      </c>
      <c r="F38" s="4">
        <v>1974</v>
      </c>
      <c r="G38" s="4">
        <v>1965</v>
      </c>
      <c r="H38" s="4">
        <v>1963</v>
      </c>
      <c r="I38" s="4">
        <v>1835</v>
      </c>
      <c r="J38" s="4">
        <v>1700</v>
      </c>
      <c r="K38" s="22">
        <v>1605</v>
      </c>
    </row>
    <row r="39" spans="1:11" s="3" customFormat="1" x14ac:dyDescent="0.2">
      <c r="A39" s="6" t="s">
        <v>65</v>
      </c>
      <c r="B39" s="5" t="s">
        <v>66</v>
      </c>
      <c r="C39" s="4">
        <v>1616</v>
      </c>
      <c r="D39" s="4">
        <v>1732</v>
      </c>
      <c r="E39" s="4">
        <v>1693</v>
      </c>
      <c r="F39" s="4">
        <v>1670</v>
      </c>
      <c r="G39" s="4">
        <v>1599</v>
      </c>
      <c r="H39" s="4">
        <v>1585</v>
      </c>
      <c r="I39" s="4">
        <v>1502</v>
      </c>
      <c r="J39" s="4">
        <v>1438</v>
      </c>
      <c r="K39" s="22">
        <v>1392</v>
      </c>
    </row>
    <row r="40" spans="1:11" s="3" customFormat="1" x14ac:dyDescent="0.2">
      <c r="A40" s="6" t="s">
        <v>67</v>
      </c>
      <c r="B40" s="5" t="s">
        <v>68</v>
      </c>
      <c r="C40" s="4">
        <v>812</v>
      </c>
      <c r="D40" s="4">
        <v>841</v>
      </c>
      <c r="E40" s="4">
        <v>853</v>
      </c>
      <c r="F40" s="4">
        <v>823</v>
      </c>
      <c r="G40" s="4">
        <v>815</v>
      </c>
      <c r="H40" s="4">
        <v>820</v>
      </c>
      <c r="I40" s="4">
        <v>801</v>
      </c>
      <c r="J40" s="4">
        <v>772</v>
      </c>
      <c r="K40" s="22">
        <v>739</v>
      </c>
    </row>
    <row r="41" spans="1:11" s="3" customFormat="1" x14ac:dyDescent="0.2">
      <c r="A41" s="6" t="s">
        <v>69</v>
      </c>
      <c r="B41" s="5" t="s">
        <v>70</v>
      </c>
      <c r="C41" s="4">
        <v>1176</v>
      </c>
      <c r="D41" s="4">
        <v>1233</v>
      </c>
      <c r="E41" s="4">
        <v>1188</v>
      </c>
      <c r="F41" s="4">
        <v>1193</v>
      </c>
      <c r="G41" s="4">
        <v>1161</v>
      </c>
      <c r="H41" s="4">
        <v>1195</v>
      </c>
      <c r="I41" s="4">
        <v>1230</v>
      </c>
      <c r="J41" s="4">
        <v>1204</v>
      </c>
      <c r="K41" s="22">
        <v>1210</v>
      </c>
    </row>
    <row r="42" spans="1:11" x14ac:dyDescent="0.2">
      <c r="A42" t="s">
        <v>115</v>
      </c>
      <c r="B42" s="17" t="s">
        <v>113</v>
      </c>
      <c r="H42" s="18"/>
      <c r="I42" s="18"/>
      <c r="J42" s="18"/>
      <c r="K42" s="19"/>
    </row>
    <row r="43" spans="1:11" x14ac:dyDescent="0.2">
      <c r="A43" t="s">
        <v>116</v>
      </c>
      <c r="B43" s="17" t="s">
        <v>114</v>
      </c>
      <c r="H43" s="18"/>
      <c r="I43" s="18"/>
      <c r="J43" s="18"/>
      <c r="K43" s="19"/>
    </row>
    <row r="44" spans="1:11" s="3" customFormat="1" x14ac:dyDescent="0.2">
      <c r="A44" s="14" t="s">
        <v>119</v>
      </c>
      <c r="B44" s="14" t="s">
        <v>119</v>
      </c>
      <c r="C44" s="3">
        <f t="shared" ref="C44:K44" si="0">SUM(C4:C41)</f>
        <v>49800</v>
      </c>
      <c r="D44" s="3">
        <f t="shared" si="0"/>
        <v>50912</v>
      </c>
      <c r="E44" s="3">
        <f t="shared" si="0"/>
        <v>49740</v>
      </c>
      <c r="F44" s="3">
        <f t="shared" si="0"/>
        <v>48967</v>
      </c>
      <c r="G44" s="3">
        <f t="shared" si="0"/>
        <v>48970</v>
      </c>
      <c r="H44" s="3">
        <f t="shared" si="0"/>
        <v>49750</v>
      </c>
      <c r="I44" s="3">
        <f t="shared" si="0"/>
        <v>49509</v>
      </c>
      <c r="J44" s="3">
        <f t="shared" si="0"/>
        <v>48215</v>
      </c>
      <c r="K44" s="22">
        <f t="shared" si="0"/>
        <v>46133</v>
      </c>
    </row>
    <row r="46" spans="1:11" x14ac:dyDescent="0.2">
      <c r="B46" s="5"/>
    </row>
  </sheetData>
  <phoneticPr fontId="0" type="noConversion"/>
  <pageMargins left="0.75" right="0.75" top="1" bottom="1" header="0.5" footer="0.5"/>
  <pageSetup orientation="portrait" horizont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3"/>
  <sheetViews>
    <sheetView workbookViewId="0">
      <selection activeCell="I38" sqref="I38"/>
    </sheetView>
  </sheetViews>
  <sheetFormatPr defaultRowHeight="12.75" x14ac:dyDescent="0.2"/>
  <cols>
    <col min="1" max="1" width="13.7109375" customWidth="1"/>
    <col min="2" max="2" width="30.140625" bestFit="1" customWidth="1"/>
    <col min="3" max="3" width="48" bestFit="1" customWidth="1"/>
    <col min="4" max="4" width="28.85546875" bestFit="1" customWidth="1"/>
  </cols>
  <sheetData>
    <row r="1" spans="1:4" x14ac:dyDescent="0.2">
      <c r="A1" s="66" t="s">
        <v>212</v>
      </c>
      <c r="B1" s="66" t="s">
        <v>264</v>
      </c>
      <c r="C1" s="67" t="s">
        <v>316</v>
      </c>
      <c r="D1" s="67" t="s">
        <v>317</v>
      </c>
    </row>
    <row r="2" spans="1:4" x14ac:dyDescent="0.2">
      <c r="A2" s="68" t="s">
        <v>237</v>
      </c>
      <c r="B2" s="68" t="s">
        <v>186</v>
      </c>
      <c r="C2" s="69">
        <v>225.50286030632961</v>
      </c>
      <c r="D2" s="69">
        <v>2709.5</v>
      </c>
    </row>
    <row r="3" spans="1:4" x14ac:dyDescent="0.2">
      <c r="A3" s="68" t="s">
        <v>251</v>
      </c>
      <c r="B3" s="68" t="s">
        <v>252</v>
      </c>
      <c r="C3" s="69">
        <v>190.7886742009965</v>
      </c>
      <c r="D3" s="69">
        <v>4114.5</v>
      </c>
    </row>
    <row r="4" spans="1:4" x14ac:dyDescent="0.2">
      <c r="A4" s="68" t="s">
        <v>225</v>
      </c>
      <c r="B4" s="68" t="s">
        <v>180</v>
      </c>
      <c r="C4" s="69">
        <v>188.54052028941391</v>
      </c>
      <c r="D4" s="69">
        <v>10676.75</v>
      </c>
    </row>
    <row r="5" spans="1:4" x14ac:dyDescent="0.2">
      <c r="A5" s="68" t="s">
        <v>247</v>
      </c>
      <c r="B5" s="68" t="s">
        <v>248</v>
      </c>
      <c r="C5" s="69">
        <v>183.4047444874073</v>
      </c>
      <c r="D5" s="69">
        <v>9569</v>
      </c>
    </row>
    <row r="6" spans="1:4" x14ac:dyDescent="0.2">
      <c r="A6" s="68" t="s">
        <v>246</v>
      </c>
      <c r="B6" s="68" t="s">
        <v>300</v>
      </c>
      <c r="C6" s="69">
        <v>178.76292823009439</v>
      </c>
      <c r="D6" s="69">
        <v>3714.416666666667</v>
      </c>
    </row>
    <row r="7" spans="1:4" x14ac:dyDescent="0.2">
      <c r="A7" s="68" t="s">
        <v>238</v>
      </c>
      <c r="B7" s="68" t="s">
        <v>191</v>
      </c>
      <c r="C7" s="69">
        <v>172.28281247452759</v>
      </c>
      <c r="D7" s="69">
        <v>15335.25</v>
      </c>
    </row>
    <row r="8" spans="1:4" x14ac:dyDescent="0.2">
      <c r="A8" s="68" t="s">
        <v>235</v>
      </c>
      <c r="B8" s="68" t="s">
        <v>185</v>
      </c>
      <c r="C8" s="69">
        <v>170.75820117314791</v>
      </c>
      <c r="D8" s="69">
        <v>7671.666666666667</v>
      </c>
    </row>
    <row r="9" spans="1:4" x14ac:dyDescent="0.2">
      <c r="A9" s="68" t="s">
        <v>227</v>
      </c>
      <c r="B9" s="68" t="s">
        <v>182</v>
      </c>
      <c r="C9" s="69">
        <v>167.5886728864412</v>
      </c>
      <c r="D9" s="69">
        <v>10137.91666666667</v>
      </c>
    </row>
    <row r="10" spans="1:4" x14ac:dyDescent="0.2">
      <c r="A10" s="68" t="s">
        <v>222</v>
      </c>
      <c r="B10" s="68" t="s">
        <v>200</v>
      </c>
      <c r="C10" s="69">
        <v>164.64088397790059</v>
      </c>
      <c r="D10" s="69">
        <v>6335</v>
      </c>
    </row>
    <row r="11" spans="1:4" x14ac:dyDescent="0.2">
      <c r="A11" s="68" t="s">
        <v>226</v>
      </c>
      <c r="B11" s="68" t="s">
        <v>181</v>
      </c>
      <c r="C11" s="69">
        <v>163.4293369055593</v>
      </c>
      <c r="D11" s="69">
        <v>3732.5</v>
      </c>
    </row>
    <row r="12" spans="1:4" x14ac:dyDescent="0.2">
      <c r="A12" s="68" t="s">
        <v>232</v>
      </c>
      <c r="B12" s="68" t="s">
        <v>189</v>
      </c>
      <c r="C12" s="69">
        <v>163.1419939577039</v>
      </c>
      <c r="D12" s="69">
        <v>4578.833333333333</v>
      </c>
    </row>
    <row r="13" spans="1:4" x14ac:dyDescent="0.2">
      <c r="A13" s="68" t="s">
        <v>231</v>
      </c>
      <c r="B13" s="68" t="s">
        <v>307</v>
      </c>
      <c r="C13" s="69">
        <v>162.62047974490909</v>
      </c>
      <c r="D13" s="69">
        <v>3449.75</v>
      </c>
    </row>
    <row r="14" spans="1:4" x14ac:dyDescent="0.2">
      <c r="A14" s="68" t="s">
        <v>236</v>
      </c>
      <c r="B14" s="68" t="s">
        <v>196</v>
      </c>
      <c r="C14" s="69">
        <v>160.57649001651399</v>
      </c>
      <c r="D14" s="69">
        <v>8326.25</v>
      </c>
    </row>
    <row r="15" spans="1:4" x14ac:dyDescent="0.2">
      <c r="A15" s="68" t="s">
        <v>234</v>
      </c>
      <c r="B15" s="68" t="s">
        <v>306</v>
      </c>
      <c r="C15" s="69">
        <v>158.0211647081737</v>
      </c>
      <c r="D15" s="69">
        <v>7701.5</v>
      </c>
    </row>
    <row r="16" spans="1:4" x14ac:dyDescent="0.2">
      <c r="A16" s="68" t="s">
        <v>224</v>
      </c>
      <c r="B16" s="68" t="s">
        <v>184</v>
      </c>
      <c r="C16" s="69">
        <v>157.36352250681469</v>
      </c>
      <c r="D16" s="69">
        <v>6786.833333333333</v>
      </c>
    </row>
    <row r="17" spans="1:4" x14ac:dyDescent="0.2">
      <c r="A17" s="68" t="s">
        <v>260</v>
      </c>
      <c r="B17" s="68" t="s">
        <v>261</v>
      </c>
      <c r="C17" s="69">
        <v>155.41451804839349</v>
      </c>
      <c r="D17" s="69">
        <v>4201.666666666667</v>
      </c>
    </row>
    <row r="18" spans="1:4" x14ac:dyDescent="0.2">
      <c r="A18" s="68" t="s">
        <v>259</v>
      </c>
      <c r="B18" s="68" t="s">
        <v>178</v>
      </c>
      <c r="C18" s="69">
        <v>150.74975008330551</v>
      </c>
      <c r="D18" s="69">
        <v>2500.833333333333</v>
      </c>
    </row>
    <row r="19" spans="1:4" x14ac:dyDescent="0.2">
      <c r="A19" s="68" t="s">
        <v>249</v>
      </c>
      <c r="B19" s="68" t="s">
        <v>250</v>
      </c>
      <c r="C19" s="69">
        <v>141.56266028380921</v>
      </c>
      <c r="D19" s="69">
        <v>3899.333333333333</v>
      </c>
    </row>
    <row r="20" spans="1:4" x14ac:dyDescent="0.2">
      <c r="A20" s="72" t="s">
        <v>311</v>
      </c>
      <c r="B20" s="72" t="s">
        <v>98</v>
      </c>
      <c r="C20" s="71">
        <v>140</v>
      </c>
      <c r="D20" s="71">
        <v>247389.33333333331</v>
      </c>
    </row>
    <row r="21" spans="1:4" x14ac:dyDescent="0.2">
      <c r="A21" s="68" t="s">
        <v>242</v>
      </c>
      <c r="B21" s="68" t="s">
        <v>195</v>
      </c>
      <c r="C21" s="69">
        <v>139.5177165354331</v>
      </c>
      <c r="D21" s="69">
        <v>5418.666666666667</v>
      </c>
    </row>
    <row r="22" spans="1:4" x14ac:dyDescent="0.2">
      <c r="A22" s="68" t="s">
        <v>228</v>
      </c>
      <c r="B22" s="68" t="s">
        <v>188</v>
      </c>
      <c r="C22" s="69">
        <v>133.83713690718989</v>
      </c>
      <c r="D22" s="69">
        <v>7763.166666666667</v>
      </c>
    </row>
    <row r="23" spans="1:4" x14ac:dyDescent="0.2">
      <c r="A23" s="68" t="s">
        <v>241</v>
      </c>
      <c r="B23" s="68" t="s">
        <v>183</v>
      </c>
      <c r="C23" s="69">
        <v>131.91602702244609</v>
      </c>
      <c r="D23" s="69">
        <v>3441.583333333333</v>
      </c>
    </row>
    <row r="24" spans="1:4" x14ac:dyDescent="0.2">
      <c r="A24" s="68" t="s">
        <v>221</v>
      </c>
      <c r="B24" s="68" t="s">
        <v>203</v>
      </c>
      <c r="C24" s="69">
        <v>128.29903796125319</v>
      </c>
      <c r="D24" s="69">
        <v>8168.416666666667</v>
      </c>
    </row>
    <row r="25" spans="1:4" x14ac:dyDescent="0.2">
      <c r="A25" s="68" t="s">
        <v>229</v>
      </c>
      <c r="B25" s="68" t="s">
        <v>192</v>
      </c>
      <c r="C25" s="69">
        <v>127.4009488395948</v>
      </c>
      <c r="D25" s="69">
        <v>6499.166666666667</v>
      </c>
    </row>
    <row r="26" spans="1:4" x14ac:dyDescent="0.2">
      <c r="A26" s="68" t="s">
        <v>219</v>
      </c>
      <c r="B26" s="68" t="s">
        <v>201</v>
      </c>
      <c r="C26" s="69">
        <v>126.0221151119932</v>
      </c>
      <c r="D26" s="69">
        <v>7347.916666666667</v>
      </c>
    </row>
    <row r="27" spans="1:4" x14ac:dyDescent="0.2">
      <c r="A27" s="68" t="s">
        <v>217</v>
      </c>
      <c r="B27" s="68" t="s">
        <v>207</v>
      </c>
      <c r="C27" s="69">
        <v>125.6893605789934</v>
      </c>
      <c r="D27" s="69">
        <v>5998.916666666667</v>
      </c>
    </row>
    <row r="28" spans="1:4" x14ac:dyDescent="0.2">
      <c r="A28" s="68" t="s">
        <v>230</v>
      </c>
      <c r="B28" s="68" t="s">
        <v>199</v>
      </c>
      <c r="C28" s="69">
        <v>124.67954609215531</v>
      </c>
      <c r="D28" s="69">
        <v>8614.0833333333339</v>
      </c>
    </row>
    <row r="29" spans="1:4" x14ac:dyDescent="0.2">
      <c r="A29" s="68" t="s">
        <v>257</v>
      </c>
      <c r="B29" s="68" t="s">
        <v>258</v>
      </c>
      <c r="C29" s="69">
        <v>121.4166872318237</v>
      </c>
      <c r="D29" s="69">
        <v>10468.08333333333</v>
      </c>
    </row>
    <row r="30" spans="1:4" x14ac:dyDescent="0.2">
      <c r="A30" s="68" t="s">
        <v>233</v>
      </c>
      <c r="B30" s="68" t="s">
        <v>265</v>
      </c>
      <c r="C30" s="69">
        <v>120.17167381974249</v>
      </c>
      <c r="D30" s="69">
        <v>8854</v>
      </c>
    </row>
    <row r="31" spans="1:4" x14ac:dyDescent="0.2">
      <c r="A31" s="68" t="s">
        <v>243</v>
      </c>
      <c r="B31" s="68" t="s">
        <v>194</v>
      </c>
      <c r="C31" s="69">
        <v>118.95554566921049</v>
      </c>
      <c r="D31" s="69">
        <v>7305.25</v>
      </c>
    </row>
    <row r="32" spans="1:4" x14ac:dyDescent="0.2">
      <c r="A32" s="68" t="s">
        <v>220</v>
      </c>
      <c r="B32" s="68" t="s">
        <v>208</v>
      </c>
      <c r="C32" s="69">
        <v>115.5471084599444</v>
      </c>
      <c r="D32" s="69">
        <v>7278.416666666667</v>
      </c>
    </row>
    <row r="33" spans="1:4" x14ac:dyDescent="0.2">
      <c r="A33" s="68" t="s">
        <v>240</v>
      </c>
      <c r="B33" s="68" t="s">
        <v>308</v>
      </c>
      <c r="C33" s="69">
        <v>113.91034051583701</v>
      </c>
      <c r="D33" s="69">
        <v>9463.5833333333339</v>
      </c>
    </row>
    <row r="34" spans="1:4" x14ac:dyDescent="0.2">
      <c r="A34" s="68" t="s">
        <v>218</v>
      </c>
      <c r="B34" s="68" t="s">
        <v>210</v>
      </c>
      <c r="C34" s="69">
        <v>108.007087634546</v>
      </c>
      <c r="D34" s="69">
        <v>9453.0833333333339</v>
      </c>
    </row>
    <row r="35" spans="1:4" x14ac:dyDescent="0.2">
      <c r="A35" s="68" t="s">
        <v>244</v>
      </c>
      <c r="B35" s="68" t="s">
        <v>245</v>
      </c>
      <c r="C35" s="69">
        <v>107.195952113925</v>
      </c>
      <c r="D35" s="69">
        <v>6390.166666666667</v>
      </c>
    </row>
    <row r="36" spans="1:4" x14ac:dyDescent="0.2">
      <c r="A36" s="68" t="s">
        <v>239</v>
      </c>
      <c r="B36" s="68" t="s">
        <v>205</v>
      </c>
      <c r="C36" s="69">
        <v>106.71379779789341</v>
      </c>
      <c r="D36" s="69">
        <v>10467.25</v>
      </c>
    </row>
    <row r="37" spans="1:4" x14ac:dyDescent="0.2">
      <c r="A37" s="68" t="s">
        <v>253</v>
      </c>
      <c r="B37" s="68" t="s">
        <v>254</v>
      </c>
      <c r="C37" s="69">
        <v>106.3291139240506</v>
      </c>
      <c r="D37" s="69">
        <v>1382.5</v>
      </c>
    </row>
    <row r="38" spans="1:4" x14ac:dyDescent="0.2">
      <c r="A38" s="68" t="s">
        <v>255</v>
      </c>
      <c r="B38" s="68" t="s">
        <v>256</v>
      </c>
      <c r="C38" s="69">
        <v>102.7020418144027</v>
      </c>
      <c r="D38" s="69">
        <v>1363.166666666667</v>
      </c>
    </row>
    <row r="39" spans="1:4" x14ac:dyDescent="0.2">
      <c r="A39" s="68" t="s">
        <v>223</v>
      </c>
      <c r="B39" s="68" t="s">
        <v>204</v>
      </c>
      <c r="C39" s="69">
        <v>92.291434274643336</v>
      </c>
      <c r="D39" s="69">
        <v>5677.666666666667</v>
      </c>
    </row>
    <row r="40" spans="1:4" x14ac:dyDescent="0.2">
      <c r="A40" s="68" t="s">
        <v>309</v>
      </c>
      <c r="B40" s="68" t="s">
        <v>310</v>
      </c>
      <c r="C40" s="69">
        <v>0</v>
      </c>
      <c r="D40" s="69">
        <v>592.75</v>
      </c>
    </row>
    <row r="41" spans="1:4" x14ac:dyDescent="0.2">
      <c r="A41" s="70"/>
    </row>
    <row r="42" spans="1:4" x14ac:dyDescent="0.2">
      <c r="A42" s="70" t="s">
        <v>270</v>
      </c>
    </row>
    <row r="43" spans="1:4" x14ac:dyDescent="0.2">
      <c r="A43" s="70" t="s">
        <v>318</v>
      </c>
    </row>
  </sheetData>
  <autoFilter ref="A1:D40" xr:uid="{00000000-0001-0000-0700-000000000000}">
    <sortState xmlns:xlrd2="http://schemas.microsoft.com/office/spreadsheetml/2017/richdata2" ref="A2:D40">
      <sortCondition descending="1" ref="C1:C40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7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10" baseType="lpstr">
      <vt:lpstr>Diagram per HC</vt:lpstr>
      <vt:lpstr>Pivot</vt:lpstr>
      <vt:lpstr>Ant varurader per 1000 listade</vt:lpstr>
      <vt:lpstr>Totallistning</vt:lpstr>
      <vt:lpstr>uppd storlek</vt:lpstr>
      <vt:lpstr>Antal varurader</vt:lpstr>
      <vt:lpstr>Utfall Kv 1 2024</vt:lpstr>
      <vt:lpstr>Diagram över tid</vt:lpstr>
      <vt:lpstr>'uppd storlek'!Totallistning_per_period_och_arbplkod</vt:lpstr>
      <vt:lpstr>Totallistning_per_period_och_arbplkod</vt:lpstr>
    </vt:vector>
  </TitlesOfParts>
  <Company>ProClarity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creator>Jan Fehrm</dc:creator>
  <cp:lastModifiedBy>Ola Nordqvist</cp:lastModifiedBy>
  <cp:lastPrinted>2019-04-11T14:03:17Z</cp:lastPrinted>
  <dcterms:created xsi:type="dcterms:W3CDTF">2000-08-31T14:29:15Z</dcterms:created>
  <dcterms:modified xsi:type="dcterms:W3CDTF">2024-04-12T10:08:43Z</dcterms:modified>
</cp:coreProperties>
</file>